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52CFBFE-43D1-470A-AAF8-FE35A1DC2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Prihodi i rashodi po izvorima" sheetId="9" r:id="rId3"/>
    <sheet name="Rashodi prema funkcijskoj kl" sheetId="10" r:id="rId4"/>
    <sheet name="Račun financiranja" sheetId="13" r:id="rId5"/>
    <sheet name="Posebni dio" sheetId="11" r:id="rId6"/>
  </sheets>
  <definedNames>
    <definedName name="_Hlk185425939" localSheetId="1">' Račun prihoda i rashoda'!$M$26</definedName>
    <definedName name="_Hlk217395259" localSheetId="1">' Račun prihoda i rashoda'!$M$28</definedName>
    <definedName name="_Hlk217395602" localSheetId="1">' Račun prihoda i rashoda'!$M$23</definedName>
    <definedName name="_xlnm.Print_Area" localSheetId="1">' Račun prihoda i rashoda'!$A$2:$G$31</definedName>
    <definedName name="_xlnm.Print_Area" localSheetId="0">' Sažetak'!$A$1:$J$42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J25" i="4"/>
  <c r="I25" i="4"/>
  <c r="D17" i="9"/>
  <c r="E17" i="9"/>
  <c r="F17" i="9"/>
  <c r="C17" i="9"/>
  <c r="E41" i="9"/>
  <c r="F41" i="9"/>
  <c r="D41" i="9"/>
  <c r="C41" i="9"/>
  <c r="C21" i="9"/>
  <c r="D101" i="11" l="1"/>
  <c r="D46" i="11"/>
  <c r="K31" i="2"/>
  <c r="G16" i="2"/>
  <c r="C13" i="10"/>
  <c r="C47" i="9"/>
  <c r="E14" i="4"/>
  <c r="E12" i="4"/>
  <c r="C45" i="9"/>
  <c r="C51" i="9"/>
  <c r="C38" i="9"/>
  <c r="C35" i="9"/>
  <c r="C11" i="9"/>
  <c r="C33" i="9" l="1"/>
  <c r="H25" i="4"/>
  <c r="H23" i="4"/>
  <c r="H29" i="4"/>
  <c r="G23" i="4"/>
  <c r="G25" i="4" s="1"/>
  <c r="G29" i="4"/>
  <c r="H15" i="4"/>
  <c r="G15" i="4" l="1"/>
  <c r="F15" i="4"/>
  <c r="F23" i="4"/>
  <c r="F25" i="4" s="1"/>
  <c r="F29" i="4"/>
  <c r="E28" i="4" l="1"/>
  <c r="E23" i="4" s="1"/>
  <c r="E25" i="4" s="1"/>
  <c r="E11" i="4"/>
  <c r="E13" i="4"/>
  <c r="H15" i="2"/>
  <c r="I14" i="2"/>
  <c r="G11" i="2"/>
  <c r="E10" i="4" l="1"/>
  <c r="E15" i="4"/>
  <c r="H14" i="2" l="1"/>
  <c r="G14" i="2"/>
  <c r="F13" i="2"/>
  <c r="F16" i="2"/>
  <c r="F54" i="9" l="1"/>
  <c r="E54" i="9"/>
  <c r="D54" i="9"/>
  <c r="D22" i="4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I16" i="2" l="1"/>
  <c r="H16" i="2"/>
  <c r="H25" i="2" s="1"/>
  <c r="H32" i="2" s="1"/>
  <c r="H33" i="2" s="1"/>
  <c r="G25" i="2"/>
  <c r="F25" i="2"/>
  <c r="J16" i="2"/>
  <c r="J25" i="2" s="1"/>
  <c r="J32" i="2" s="1"/>
  <c r="J33" i="2" s="1"/>
  <c r="I25" i="2"/>
  <c r="I32" i="2" s="1"/>
  <c r="I33" i="2" s="1"/>
  <c r="G10" i="4"/>
</calcChain>
</file>

<file path=xl/sharedStrings.xml><?xml version="1.0" encoding="utf-8"?>
<sst xmlns="http://schemas.openxmlformats.org/spreadsheetml/2006/main" count="410" uniqueCount="163">
  <si>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</si>
  <si>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</si>
  <si>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</si>
  <si>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</si>
  <si>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</si>
  <si>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</si>
  <si>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</si>
  <si>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</si>
  <si>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</si>
  <si>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</si>
  <si>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</si>
  <si>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</si>
  <si>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</si>
  <si>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</si>
  <si>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</si>
  <si>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</si>
  <si>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</si>
  <si>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</si>
  <si>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</si>
  <si>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</si>
  <si>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</si>
  <si>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</si>
  <si>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</si>
  <si>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</si>
  <si>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</si>
  <si>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</si>
  <si>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</si>
  <si>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</si>
  <si>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</si>
  <si>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Prihodi poslovanja</t>
  </si>
  <si>
    <t>Pomoći iz inozemstva i od subjekata unutar općeg proračuna</t>
  </si>
  <si>
    <t>…</t>
  </si>
  <si>
    <t>Rashodi poslovanja</t>
  </si>
  <si>
    <t>Rashodi za zaposlene</t>
  </si>
  <si>
    <t>Materijalni rashodi</t>
  </si>
  <si>
    <t>Rashodi za nabavu nefinancijske imovine</t>
  </si>
  <si>
    <t>1 Opći prihodi i primici</t>
  </si>
  <si>
    <t>Razred/
skupina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</si>
  <si>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</si>
  <si>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</si>
  <si>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</si>
  <si>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</si>
  <si>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</si>
  <si>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</si>
  <si>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</si>
  <si>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</si>
  <si>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VIŠAK / MANJAK TEKUĆE GODINE
(VIŠAK / MANJAK + NETO FINANCIRANJE)</t>
  </si>
  <si>
    <t>BROJ KONTA</t>
  </si>
  <si>
    <t>VRSTA PRIHODA / PRIMITAKA</t>
  </si>
  <si>
    <t>PRIHODI POSLOVANJA PREMA EKONOMSKOJ KLASIFIKACIJI</t>
  </si>
  <si>
    <t>Razred</t>
  </si>
  <si>
    <t>Skupina</t>
  </si>
  <si>
    <t>Naziv prihoda</t>
  </si>
  <si>
    <t>Prihodi od upravnih i administrativnih pristojbi, pristojbi po posebnim propisima</t>
  </si>
  <si>
    <t>Prihodi od prodaje proizvoda i roba te pruženih usluga i prihodi od donacija</t>
  </si>
  <si>
    <t>Prihodi iz nadležnog proračuna i od HZZO-a temeljem ugovornih obveza</t>
  </si>
  <si>
    <t>Kazne, upravne mjere i ostali prihodi</t>
  </si>
  <si>
    <t>RASHODI POSLOVANJA PREMA EKONOMSKOJ KLASIFIKACIJI</t>
  </si>
  <si>
    <t>Naziv rashoda</t>
  </si>
  <si>
    <t>Rashodi za nabavu proizvedene dugotrajne imovine</t>
  </si>
  <si>
    <t>PRIHODI POSLOVANJA PREMA IZVORIMA FINANCIRANJA</t>
  </si>
  <si>
    <t>Brojčana oznaka i naziv</t>
  </si>
  <si>
    <t>1.1. Opći prihodi i primici</t>
  </si>
  <si>
    <t>4 Prihodi za posebne namjene</t>
  </si>
  <si>
    <t>4.7. Prihodi za posebne namjene - prihodi PK</t>
  </si>
  <si>
    <t>5 Pomoći</t>
  </si>
  <si>
    <t>5.8. Pomoći iz drž.pror.od institucija i tijela EU - PK</t>
  </si>
  <si>
    <t>5.A. Pomoći iz županijskog proračuna - PK</t>
  </si>
  <si>
    <t>5.B. Pomoći iz državnog proračuna - PK</t>
  </si>
  <si>
    <t>6 Donacije</t>
  </si>
  <si>
    <t>6.5. Donacije - prihodi PK</t>
  </si>
  <si>
    <t>RASHODI POSLOVANJA PREMA IZVORIMA FINANCIRANJA</t>
  </si>
  <si>
    <t>9 Višak prihoda</t>
  </si>
  <si>
    <t>RASHODI PREMA FUNKCIJSKOJ KLASIFIKACIJI</t>
  </si>
  <si>
    <t>UKUPNI RASHODI</t>
  </si>
  <si>
    <t>Izvor 1.1. Opći prihodi i primici proračuna</t>
  </si>
  <si>
    <t>Izvor 4.7. Prihodi za posebne namjene - prihodi PK</t>
  </si>
  <si>
    <t>Izvor 5.8. Pomoći temeljem prijenosa sredstava  EU-PK</t>
  </si>
  <si>
    <t>Izvor 5.A. Pomoći iz županijskog proračuna - PK</t>
  </si>
  <si>
    <t>Izvor 5.B. Pomoći iz državnog proračuna - PK</t>
  </si>
  <si>
    <t>Izvor 6.5. Donacije - prihodi  PK</t>
  </si>
  <si>
    <t>Izvor 9.U. V.P. iz prethodne godine - prihodi za posebne namjene - PK</t>
  </si>
  <si>
    <t>Izvor 9.Y. V.P.- pomoći iz drž.proračuna tem. prijenosa sredstava EU-PK</t>
  </si>
  <si>
    <t>3 Rashodi poslovanja</t>
  </si>
  <si>
    <t>37 Naknade građanima i kućanstvima na temelju osiguranja i druge naknade</t>
  </si>
  <si>
    <t>32 Materijalni rashodi</t>
  </si>
  <si>
    <t>4 Rashodi za nabavu nefinancijske imovine</t>
  </si>
  <si>
    <t>42 Rashodi za nabavu proizvedene dugotrajne imovine</t>
  </si>
  <si>
    <t>31 Rashodi za zaposlene</t>
  </si>
  <si>
    <t>II   POSEBNI DIO</t>
  </si>
  <si>
    <t>IZVRŠENJE 
2024.</t>
  </si>
  <si>
    <t>TEKUĆI PLAN 
2025.</t>
  </si>
  <si>
    <t>PLAN 
2026.</t>
  </si>
  <si>
    <t>PROJEKCIJA 
2027.</t>
  </si>
  <si>
    <t>PROJEKCIJA
2028.</t>
  </si>
  <si>
    <t xml:space="preserve">
FINANCIJSKI PLAN GRADSKE KNJIŽNICE "IVAN GORAN KOVAČIĆ"
ZA GODINU 2026. I PROJEKCIJE ZA GODINU 2027. i 2028. </t>
  </si>
  <si>
    <t>Financijski rahodi</t>
  </si>
  <si>
    <t>Rashodi za dodatna ulaganja na nefinancijskoj imovini</t>
  </si>
  <si>
    <t>Naknade građanima i kućanstvima na temelju osiguranja
i druge naknade</t>
  </si>
  <si>
    <t>Glava 00803 USTANOVE KULTURE</t>
  </si>
  <si>
    <t>Izvor 3.1. Ostali vlastiti prihodi - PK</t>
  </si>
  <si>
    <t>Izvor 3.9. V.P. iz prethodne godine - vlastiti prihodi PK</t>
  </si>
  <si>
    <t>Izvor 4.J. V.P.iz prethodne godine-prihodi za posebne namjene -PK</t>
  </si>
  <si>
    <t>Izvor 5.1. Pomoći iz županijskog proračuna</t>
  </si>
  <si>
    <t>Izvor           5.1. Programi Unije</t>
  </si>
  <si>
    <t>Izvor 5.1.0 Programi Unije</t>
  </si>
  <si>
    <t>Izvor 5.6. Pomoći iz gradskih proračuna</t>
  </si>
  <si>
    <t>Izvor           5.6. Fondovi EU</t>
  </si>
  <si>
    <t>Izvor 5.6.1 Europski socijalni fond plus</t>
  </si>
  <si>
    <t>Izvor 5.6.3 Europski fond za regionalni razvoj</t>
  </si>
  <si>
    <t>Izvor           5.8. Instrumenti EU nove generacije</t>
  </si>
  <si>
    <t>Izvor 5.E. Pomoći od izvanproračunskih korisnika - PK</t>
  </si>
  <si>
    <t>Izvor 5.N. V.P. iz prethodne godine-pomoći od izvanpror.korisnika PK</t>
  </si>
  <si>
    <t>Izvor 5.P. V.P.iz prethodne god.-pomoći iz drž.pror.tem.prijenosa EU PK</t>
  </si>
  <si>
    <t>Izvor 6.8. V.P. iz prethodne godine-donacije PK</t>
  </si>
  <si>
    <t>Izvor 9.I. V.P. iz prehodne godine - vlastiti prih. - PK</t>
  </si>
  <si>
    <t>Izvor 9.R. V.P. iz prošle godine - donacije PK</t>
  </si>
  <si>
    <t>01 GRADSKA KNJIŽNICA "IVAN GORAN KOVAČIĆ"</t>
  </si>
  <si>
    <t>Program 5002 POTICANJE RAZVOJA TURIZMA</t>
  </si>
  <si>
    <t>Aktivnost A500202 Manifestacija "Zvjezdano ljeto"</t>
  </si>
  <si>
    <t>Program 6004 PROMICANJE KULTURE</t>
  </si>
  <si>
    <t>Aktivnost A600402 Materijalni i financijski rashodi poslovanja</t>
  </si>
  <si>
    <t>34 Financijski rashodi</t>
  </si>
  <si>
    <t>Aktivnost A600403 Rashodi za zaposlene</t>
  </si>
  <si>
    <t>Aktivnost A600404 Programska djelatnost</t>
  </si>
  <si>
    <t>45 Rashodi za dodatna ulaganja na nefinancijskoj imovini</t>
  </si>
  <si>
    <t>Aktivnost A600406 Javni radovi</t>
  </si>
  <si>
    <t>Kapitalni projekt K600401 Ulaganje u objekte ustanova u kulturi</t>
  </si>
  <si>
    <t>Kapitalni projekt K600402 Nabava nefinancijske imovine</t>
  </si>
  <si>
    <t xml:space="preserve">Kapitalni projekt K600409 "Čitanjem do uključivog društva" </t>
  </si>
  <si>
    <t>Tekući projekt T600401 ERASMUS+</t>
  </si>
  <si>
    <t>Tekući projekt T600402 Interreg Slovenija-Hrvatska Re(ad)Connected</t>
  </si>
  <si>
    <t>Tekući projekt T600403 Interreg Slovenija-Hrvatska ComicZone</t>
  </si>
  <si>
    <t>3 Vlastiti prihodi - PK</t>
  </si>
  <si>
    <t>3.1. Vlatiti prihodi - PK</t>
  </si>
  <si>
    <t>5.E. Pomoći od izvanproračunskih korisnika - PK</t>
  </si>
  <si>
    <t>9.I. VP IZ PRETHODNE GODINE - vlastiti prih. - PK</t>
  </si>
  <si>
    <t>9.R. VP IZ PRETHODNE GODINE - donacije PK</t>
  </si>
  <si>
    <t>9.U. VP IZ PRETHODNE GODINE prihodi za pos.namjene - PK</t>
  </si>
  <si>
    <t>9.Y. VP IZ PRETHODNE GODINE pomoći iz DP tem.prijenosa EU-PK</t>
  </si>
  <si>
    <t>6.8. V.P. iz prethodne godIne - donacije PK</t>
  </si>
  <si>
    <t>5.P. V.P. iz prethodne godine - pomoći iz drž.pror.tem.prijenosa EU PK</t>
  </si>
  <si>
    <t>5.N. V.P. iz prethodne godine - pomoći od izvanpror.korisnika PK</t>
  </si>
  <si>
    <t>3.9. V.P. iz prethodne godine - vlastiti prihodi PK</t>
  </si>
  <si>
    <t>4.J. V.P. iz prethodne godine - prihodi za posebne namjene PK</t>
  </si>
  <si>
    <t>04 Ekonomski poslovi</t>
  </si>
  <si>
    <t>047 Ostale industrije</t>
  </si>
  <si>
    <t>08 Rekreacija, kultura i religija</t>
  </si>
  <si>
    <t>082 Služba kulture</t>
  </si>
  <si>
    <t xml:space="preserve">A2. RAČUN PRIHODA I RASHODA </t>
  </si>
  <si>
    <t>iz 2023.!!!</t>
  </si>
  <si>
    <t xml:space="preserve">Izvor        5.0. Pomoći iz državnog poračuna </t>
  </si>
  <si>
    <t>Izvor 5.0.12  Pomoći iz državnog poračuna kroz nacin. sufinanc. EU proj.</t>
  </si>
  <si>
    <t xml:space="preserve">           5.1. Programi Unije</t>
  </si>
  <si>
    <t xml:space="preserve"> 5.6.1 Europski socijalni fond plus</t>
  </si>
  <si>
    <t xml:space="preserve"> 5.6.3 Europski fond za regionalni razvoj</t>
  </si>
  <si>
    <t>Namjenski primici</t>
  </si>
  <si>
    <t>Namjenski primici od zaduživanja</t>
  </si>
  <si>
    <t>Opći prihodi i primici</t>
  </si>
  <si>
    <t>Vlastii prihodi</t>
  </si>
  <si>
    <t>Vlastiti prihodi</t>
  </si>
  <si>
    <t>Prihodi za posebne namjene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</si>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</sst>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1];[Red]\-#,##0.00\ [$€-1]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4"/>
      <color theme="1"/>
      <name val="Calibri"/>
      <family val="2"/>
      <scheme val="minor"/>
    </font>
    <font>
      <i/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5" fillId="0" borderId="0"/>
    <xf numFmtId="0" fontId="28" fillId="0" borderId="0"/>
    <xf numFmtId="0" fontId="2" fillId="0" borderId="0"/>
  </cellStyleXfs>
  <cellXfs count="178">
    <xf numFmtId="0" fontId="0" fillId="0" borderId="0" xfId="0"/>
    <xf numFmtId="0" fontId="6" fillId="0" borderId="0" xfId="1" applyFont="1"/>
    <xf numFmtId="0" fontId="6" fillId="0" borderId="0" xfId="2" applyFont="1"/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0" borderId="0" xfId="2" applyFont="1" applyAlignment="1">
      <alignment horizontal="left" wrapText="1"/>
    </xf>
    <xf numFmtId="0" fontId="12" fillId="0" borderId="0" xfId="2" applyFont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right" vertical="center"/>
    </xf>
    <xf numFmtId="3" fontId="15" fillId="3" borderId="4" xfId="2" applyNumberFormat="1" applyFont="1" applyFill="1" applyBorder="1" applyAlignment="1">
      <alignment horizontal="right"/>
    </xf>
    <xf numFmtId="3" fontId="15" fillId="0" borderId="4" xfId="2" applyNumberFormat="1" applyFont="1" applyBorder="1" applyAlignment="1">
      <alignment horizontal="right"/>
    </xf>
    <xf numFmtId="0" fontId="17" fillId="3" borderId="2" xfId="2" applyFont="1" applyFill="1" applyBorder="1" applyAlignment="1">
      <alignment horizontal="left" vertical="center"/>
    </xf>
    <xf numFmtId="3" fontId="15" fillId="0" borderId="4" xfId="2" applyNumberFormat="1" applyFont="1" applyBorder="1" applyAlignment="1">
      <alignment horizontal="right" wrapText="1"/>
    </xf>
    <xf numFmtId="0" fontId="12" fillId="0" borderId="0" xfId="2" applyFont="1" applyAlignment="1">
      <alignment horizontal="center" vertical="center" wrapText="1"/>
    </xf>
    <xf numFmtId="0" fontId="10" fillId="0" borderId="0" xfId="2" applyFont="1"/>
    <xf numFmtId="0" fontId="8" fillId="0" borderId="0" xfId="2" quotePrefix="1" applyFont="1" applyAlignment="1">
      <alignment horizontal="center" vertical="center" wrapText="1"/>
    </xf>
    <xf numFmtId="3" fontId="17" fillId="4" borderId="2" xfId="2" quotePrefix="1" applyNumberFormat="1" applyFont="1" applyFill="1" applyBorder="1" applyAlignment="1">
      <alignment horizontal="right"/>
    </xf>
    <xf numFmtId="3" fontId="17" fillId="4" borderId="4" xfId="2" applyNumberFormat="1" applyFont="1" applyFill="1" applyBorder="1" applyAlignment="1">
      <alignment horizontal="right" wrapText="1"/>
    </xf>
    <xf numFmtId="3" fontId="17" fillId="3" borderId="2" xfId="2" quotePrefix="1" applyNumberFormat="1" applyFont="1" applyFill="1" applyBorder="1" applyAlignment="1">
      <alignment horizontal="right"/>
    </xf>
    <xf numFmtId="3" fontId="17" fillId="3" borderId="4" xfId="2" quotePrefix="1" applyNumberFormat="1" applyFont="1" applyFill="1" applyBorder="1" applyAlignment="1">
      <alignment horizontal="right"/>
    </xf>
    <xf numFmtId="0" fontId="20" fillId="0" borderId="0" xfId="2" applyFont="1" applyAlignment="1">
      <alignment wrapText="1"/>
    </xf>
    <xf numFmtId="0" fontId="21" fillId="0" borderId="0" xfId="2" quotePrefix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8" fillId="0" borderId="0" xfId="2" applyFont="1"/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wrapText="1"/>
    </xf>
    <xf numFmtId="0" fontId="18" fillId="3" borderId="3" xfId="2" applyFont="1" applyFill="1" applyBorder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6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 applyAlignment="1">
      <alignment wrapText="1"/>
    </xf>
    <xf numFmtId="0" fontId="11" fillId="0" borderId="0" xfId="3" applyFont="1" applyAlignment="1">
      <alignment vertical="center" wrapText="1"/>
    </xf>
    <xf numFmtId="0" fontId="15" fillId="3" borderId="4" xfId="3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16" fillId="3" borderId="4" xfId="3" quotePrefix="1" applyFont="1" applyFill="1" applyBorder="1" applyAlignment="1">
      <alignment horizontal="center" vertical="center" wrapText="1"/>
    </xf>
    <xf numFmtId="0" fontId="23" fillId="0" borderId="0" xfId="3" applyFont="1"/>
    <xf numFmtId="0" fontId="17" fillId="2" borderId="4" xfId="3" applyFont="1" applyFill="1" applyBorder="1" applyAlignment="1">
      <alignment horizontal="left" vertical="center" wrapText="1"/>
    </xf>
    <xf numFmtId="3" fontId="10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 vertical="center" wrapText="1"/>
    </xf>
    <xf numFmtId="0" fontId="24" fillId="2" borderId="4" xfId="3" quotePrefix="1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vertical="center" wrapText="1"/>
    </xf>
    <xf numFmtId="0" fontId="18" fillId="2" borderId="4" xfId="3" applyFont="1" applyFill="1" applyBorder="1" applyAlignment="1">
      <alignment vertical="center" wrapText="1"/>
    </xf>
    <xf numFmtId="0" fontId="18" fillId="2" borderId="4" xfId="3" applyFont="1" applyFill="1" applyBorder="1" applyAlignment="1">
      <alignment horizontal="left" vertical="center" wrapText="1" indent="2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left" vertical="center"/>
    </xf>
    <xf numFmtId="0" fontId="6" fillId="0" borderId="4" xfId="3" applyFont="1" applyBorder="1"/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6" fillId="0" borderId="4" xfId="3" quotePrefix="1" applyFont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left" vertical="center" wrapText="1"/>
    </xf>
    <xf numFmtId="3" fontId="26" fillId="2" borderId="5" xfId="0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horizontal="left" vertical="center" wrapText="1"/>
    </xf>
    <xf numFmtId="3" fontId="31" fillId="2" borderId="5" xfId="0" applyNumberFormat="1" applyFont="1" applyFill="1" applyBorder="1" applyAlignment="1">
      <alignment horizontal="right"/>
    </xf>
    <xf numFmtId="3" fontId="31" fillId="2" borderId="4" xfId="0" applyNumberFormat="1" applyFont="1" applyFill="1" applyBorder="1" applyAlignment="1">
      <alignment horizontal="right"/>
    </xf>
    <xf numFmtId="0" fontId="27" fillId="2" borderId="4" xfId="0" quotePrefix="1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vertical="center" wrapText="1"/>
    </xf>
    <xf numFmtId="3" fontId="26" fillId="2" borderId="4" xfId="0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vertical="center" wrapText="1"/>
    </xf>
    <xf numFmtId="0" fontId="15" fillId="4" borderId="4" xfId="3" quotePrefix="1" applyFont="1" applyFill="1" applyBorder="1" applyAlignment="1">
      <alignment horizontal="center" vertical="center" wrapText="1"/>
    </xf>
    <xf numFmtId="0" fontId="15" fillId="4" borderId="4" xfId="3" applyFont="1" applyFill="1" applyBorder="1" applyAlignment="1">
      <alignment horizontal="center" vertical="center" wrapText="1"/>
    </xf>
    <xf numFmtId="0" fontId="2" fillId="0" borderId="0" xfId="6"/>
    <xf numFmtId="0" fontId="30" fillId="0" borderId="0" xfId="6" applyFont="1" applyAlignment="1">
      <alignment horizontal="center" vertical="center" wrapText="1"/>
    </xf>
    <xf numFmtId="0" fontId="31" fillId="0" borderId="0" xfId="6" applyFont="1" applyAlignment="1">
      <alignment vertical="center" wrapText="1"/>
    </xf>
    <xf numFmtId="0" fontId="26" fillId="4" borderId="4" xfId="6" applyFont="1" applyFill="1" applyBorder="1" applyAlignment="1">
      <alignment horizontal="center" vertical="center" wrapText="1"/>
    </xf>
    <xf numFmtId="0" fontId="26" fillId="0" borderId="4" xfId="6" applyFont="1" applyBorder="1" applyAlignment="1">
      <alignment horizontal="left" vertical="center" wrapText="1"/>
    </xf>
    <xf numFmtId="3" fontId="26" fillId="0" borderId="4" xfId="6" applyNumberFormat="1" applyFont="1" applyBorder="1" applyAlignment="1">
      <alignment horizontal="center" vertical="center" wrapText="1"/>
    </xf>
    <xf numFmtId="0" fontId="32" fillId="2" borderId="4" xfId="6" applyFont="1" applyFill="1" applyBorder="1" applyAlignment="1">
      <alignment vertical="center" wrapText="1"/>
    </xf>
    <xf numFmtId="3" fontId="26" fillId="2" borderId="4" xfId="6" applyNumberFormat="1" applyFont="1" applyFill="1" applyBorder="1" applyAlignment="1">
      <alignment horizontal="right"/>
    </xf>
    <xf numFmtId="0" fontId="34" fillId="2" borderId="4" xfId="6" quotePrefix="1" applyFont="1" applyFill="1" applyBorder="1" applyAlignment="1">
      <alignment horizontal="left" vertical="center"/>
    </xf>
    <xf numFmtId="3" fontId="31" fillId="2" borderId="4" xfId="6" applyNumberFormat="1" applyFont="1" applyFill="1" applyBorder="1" applyAlignment="1">
      <alignment horizontal="right"/>
    </xf>
    <xf numFmtId="0" fontId="32" fillId="2" borderId="4" xfId="6" applyFont="1" applyFill="1" applyBorder="1" applyAlignment="1">
      <alignment horizontal="left" vertical="center" wrapText="1"/>
    </xf>
    <xf numFmtId="0" fontId="34" fillId="2" borderId="4" xfId="6" quotePrefix="1" applyFont="1" applyFill="1" applyBorder="1" applyAlignment="1">
      <alignment horizontal="left" vertical="center" wrapText="1"/>
    </xf>
    <xf numFmtId="0" fontId="35" fillId="2" borderId="4" xfId="6" quotePrefix="1" applyFont="1" applyFill="1" applyBorder="1" applyAlignment="1">
      <alignment horizontal="left" vertical="center" wrapText="1"/>
    </xf>
    <xf numFmtId="0" fontId="2" fillId="0" borderId="4" xfId="6" applyBorder="1"/>
    <xf numFmtId="3" fontId="31" fillId="2" borderId="5" xfId="6" applyNumberFormat="1" applyFont="1" applyFill="1" applyBorder="1" applyAlignment="1">
      <alignment horizontal="right"/>
    </xf>
    <xf numFmtId="0" fontId="36" fillId="0" borderId="4" xfId="6" applyFont="1" applyBorder="1" applyAlignment="1">
      <alignment horizontal="left" vertical="center" wrapText="1"/>
    </xf>
    <xf numFmtId="0" fontId="38" fillId="5" borderId="0" xfId="0" applyFont="1" applyFill="1"/>
    <xf numFmtId="4" fontId="38" fillId="5" borderId="0" xfId="0" applyNumberFormat="1" applyFont="1" applyFill="1"/>
    <xf numFmtId="0" fontId="39" fillId="0" borderId="0" xfId="0" applyFont="1" applyAlignment="1">
      <alignment horizontal="center" vertical="center"/>
    </xf>
    <xf numFmtId="3" fontId="31" fillId="0" borderId="4" xfId="0" applyNumberFormat="1" applyFont="1" applyBorder="1"/>
    <xf numFmtId="3" fontId="25" fillId="2" borderId="4" xfId="6" applyNumberFormat="1" applyFont="1" applyFill="1" applyBorder="1" applyAlignment="1">
      <alignment horizontal="right"/>
    </xf>
    <xf numFmtId="3" fontId="32" fillId="2" borderId="4" xfId="6" applyNumberFormat="1" applyFont="1" applyFill="1" applyBorder="1" applyAlignment="1">
      <alignment horizontal="right"/>
    </xf>
    <xf numFmtId="3" fontId="25" fillId="0" borderId="4" xfId="0" applyNumberFormat="1" applyFont="1" applyBorder="1"/>
    <xf numFmtId="0" fontId="34" fillId="2" borderId="0" xfId="6" quotePrefix="1" applyFont="1" applyFill="1" applyAlignment="1">
      <alignment horizontal="left" vertical="center" wrapText="1"/>
    </xf>
    <xf numFmtId="3" fontId="31" fillId="0" borderId="0" xfId="0" applyNumberFormat="1" applyFont="1"/>
    <xf numFmtId="3" fontId="25" fillId="0" borderId="0" xfId="0" applyNumberFormat="1" applyFont="1"/>
    <xf numFmtId="3" fontId="6" fillId="0" borderId="0" xfId="2" applyNumberFormat="1" applyFont="1"/>
    <xf numFmtId="3" fontId="6" fillId="0" borderId="0" xfId="3" applyNumberFormat="1" applyFont="1"/>
    <xf numFmtId="0" fontId="25" fillId="2" borderId="4" xfId="0" applyFont="1" applyFill="1" applyBorder="1" applyAlignment="1">
      <alignment vertical="center" wrapText="1"/>
    </xf>
    <xf numFmtId="0" fontId="25" fillId="2" borderId="4" xfId="0" quotePrefix="1" applyFont="1" applyFill="1" applyBorder="1" applyAlignment="1">
      <alignment horizontal="left" vertical="center" wrapText="1"/>
    </xf>
    <xf numFmtId="0" fontId="25" fillId="2" borderId="4" xfId="0" quotePrefix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 wrapText="1"/>
    </xf>
    <xf numFmtId="0" fontId="38" fillId="9" borderId="0" xfId="0" applyFont="1" applyFill="1"/>
    <xf numFmtId="4" fontId="38" fillId="9" borderId="0" xfId="0" applyNumberFormat="1" applyFont="1" applyFill="1"/>
    <xf numFmtId="0" fontId="26" fillId="6" borderId="0" xfId="0" applyFont="1" applyFill="1"/>
    <xf numFmtId="4" fontId="26" fillId="6" borderId="0" xfId="0" applyNumberFormat="1" applyFont="1" applyFill="1"/>
    <xf numFmtId="0" fontId="26" fillId="10" borderId="0" xfId="0" applyFont="1" applyFill="1"/>
    <xf numFmtId="4" fontId="26" fillId="10" borderId="0" xfId="0" applyNumberFormat="1" applyFont="1" applyFill="1"/>
    <xf numFmtId="0" fontId="26" fillId="7" borderId="0" xfId="0" applyFont="1" applyFill="1"/>
    <xf numFmtId="4" fontId="26" fillId="7" borderId="0" xfId="0" applyNumberFormat="1" applyFont="1" applyFill="1"/>
    <xf numFmtId="0" fontId="26" fillId="8" borderId="0" xfId="0" applyFont="1" applyFill="1"/>
    <xf numFmtId="4" fontId="26" fillId="8" borderId="0" xfId="0" applyNumberFormat="1" applyFont="1" applyFill="1"/>
    <xf numFmtId="4" fontId="32" fillId="0" borderId="0" xfId="0" applyNumberFormat="1" applyFont="1"/>
    <xf numFmtId="4" fontId="2" fillId="0" borderId="0" xfId="6" applyNumberFormat="1"/>
    <xf numFmtId="3" fontId="26" fillId="2" borderId="4" xfId="2" applyNumberFormat="1" applyFont="1" applyFill="1" applyBorder="1" applyAlignment="1">
      <alignment horizontal="center"/>
    </xf>
    <xf numFmtId="3" fontId="31" fillId="0" borderId="5" xfId="0" applyNumberFormat="1" applyFont="1" applyBorder="1"/>
    <xf numFmtId="3" fontId="26" fillId="2" borderId="5" xfId="6" applyNumberFormat="1" applyFont="1" applyFill="1" applyBorder="1" applyAlignment="1">
      <alignment horizontal="right"/>
    </xf>
    <xf numFmtId="3" fontId="2" fillId="0" borderId="0" xfId="6" applyNumberFormat="1"/>
    <xf numFmtId="0" fontId="25" fillId="2" borderId="4" xfId="6" applyFont="1" applyFill="1" applyBorder="1" applyAlignment="1">
      <alignment horizontal="left" vertical="center" wrapText="1"/>
    </xf>
    <xf numFmtId="0" fontId="32" fillId="2" borderId="4" xfId="6" applyFont="1" applyFill="1" applyBorder="1" applyAlignment="1">
      <alignment horizontal="left" vertical="center"/>
    </xf>
    <xf numFmtId="3" fontId="30" fillId="0" borderId="0" xfId="6" applyNumberFormat="1" applyFont="1" applyAlignment="1">
      <alignment horizontal="center" vertical="center" wrapText="1"/>
    </xf>
    <xf numFmtId="3" fontId="13" fillId="0" borderId="0" xfId="2" applyNumberFormat="1" applyFont="1"/>
    <xf numFmtId="4" fontId="0" fillId="0" borderId="0" xfId="0" applyNumberFormat="1"/>
    <xf numFmtId="0" fontId="26" fillId="11" borderId="0" xfId="0" applyFont="1" applyFill="1"/>
    <xf numFmtId="4" fontId="26" fillId="11" borderId="0" xfId="0" applyNumberFormat="1" applyFont="1" applyFill="1"/>
    <xf numFmtId="4" fontId="26" fillId="12" borderId="0" xfId="0" applyNumberFormat="1" applyFont="1" applyFill="1"/>
    <xf numFmtId="4" fontId="26" fillId="2" borderId="0" xfId="0" applyNumberFormat="1" applyFont="1" applyFill="1"/>
    <xf numFmtId="4" fontId="39" fillId="0" borderId="0" xfId="0" applyNumberFormat="1" applyFont="1" applyAlignment="1">
      <alignment horizontal="center" vertical="center"/>
    </xf>
    <xf numFmtId="0" fontId="17" fillId="3" borderId="4" xfId="0" applyFont="1" applyFill="1" applyBorder="1"/>
    <xf numFmtId="0" fontId="40" fillId="2" borderId="4" xfId="0" applyFont="1" applyFill="1" applyBorder="1"/>
    <xf numFmtId="3" fontId="31" fillId="2" borderId="4" xfId="0" applyNumberFormat="1" applyFont="1" applyFill="1" applyBorder="1"/>
    <xf numFmtId="0" fontId="41" fillId="0" borderId="0" xfId="6" applyFont="1"/>
    <xf numFmtId="0" fontId="1" fillId="0" borderId="0" xfId="6" applyFont="1"/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2" xfId="2" quotePrefix="1" applyFont="1" applyBorder="1" applyAlignment="1">
      <alignment horizontal="center" vertical="center" wrapText="1"/>
    </xf>
    <xf numFmtId="0" fontId="15" fillId="0" borderId="3" xfId="2" quotePrefix="1" applyFont="1" applyBorder="1" applyAlignment="1">
      <alignment horizontal="center" vertical="center" wrapText="1"/>
    </xf>
    <xf numFmtId="0" fontId="15" fillId="0" borderId="5" xfId="2" quotePrefix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left" vertical="center" wrapText="1"/>
    </xf>
    <xf numFmtId="0" fontId="17" fillId="4" borderId="3" xfId="2" applyFont="1" applyFill="1" applyBorder="1" applyAlignment="1">
      <alignment horizontal="left" vertical="center" wrapText="1"/>
    </xf>
    <xf numFmtId="0" fontId="17" fillId="4" borderId="5" xfId="2" applyFont="1" applyFill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17" fillId="3" borderId="2" xfId="2" quotePrefix="1" applyFont="1" applyFill="1" applyBorder="1" applyAlignment="1">
      <alignment horizontal="left" vertical="center" wrapText="1"/>
    </xf>
    <xf numFmtId="0" fontId="18" fillId="3" borderId="3" xfId="2" applyFont="1" applyFill="1" applyBorder="1" applyAlignment="1">
      <alignment vertical="center" wrapText="1"/>
    </xf>
    <xf numFmtId="0" fontId="16" fillId="0" borderId="4" xfId="3" quotePrefix="1" applyFont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5" fillId="0" borderId="2" xfId="3" quotePrefix="1" applyFont="1" applyBorder="1" applyAlignment="1">
      <alignment horizontal="center" vertical="center" wrapText="1"/>
    </xf>
    <xf numFmtId="0" fontId="15" fillId="0" borderId="3" xfId="3" quotePrefix="1" applyFont="1" applyBorder="1" applyAlignment="1">
      <alignment horizontal="center" vertical="center" wrapText="1"/>
    </xf>
    <xf numFmtId="0" fontId="18" fillId="3" borderId="3" xfId="2" applyFont="1" applyFill="1" applyBorder="1" applyAlignment="1">
      <alignment vertical="center"/>
    </xf>
    <xf numFmtId="0" fontId="17" fillId="0" borderId="2" xfId="2" quotePrefix="1" applyFont="1" applyBorder="1" applyAlignment="1">
      <alignment horizontal="left" vertical="center"/>
    </xf>
    <xf numFmtId="0" fontId="18" fillId="0" borderId="3" xfId="2" applyFont="1" applyBorder="1" applyAlignment="1">
      <alignment vertical="center"/>
    </xf>
    <xf numFmtId="0" fontId="17" fillId="0" borderId="2" xfId="2" applyFont="1" applyBorder="1" applyAlignment="1">
      <alignment horizontal="left" vertical="center" wrapText="1"/>
    </xf>
    <xf numFmtId="0" fontId="18" fillId="0" borderId="3" xfId="2" applyFont="1" applyBorder="1" applyAlignment="1">
      <alignment vertical="center" wrapText="1"/>
    </xf>
    <xf numFmtId="0" fontId="17" fillId="0" borderId="2" xfId="2" quotePrefix="1" applyFont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9" fillId="0" borderId="0" xfId="6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37" fillId="0" borderId="0" xfId="6" applyFont="1" applyAlignment="1">
      <alignment vertical="center" wrapText="1"/>
    </xf>
    <xf numFmtId="0" fontId="33" fillId="0" borderId="0" xfId="6" applyFont="1" applyAlignment="1">
      <alignment wrapText="1"/>
    </xf>
    <xf numFmtId="0" fontId="33" fillId="0" borderId="0" xfId="6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left" vertical="center" wrapText="1" indent="1"/>
    </xf>
    <xf numFmtId="0" fontId="24" fillId="2" borderId="4" xfId="3" applyFont="1" applyFill="1" applyBorder="1" applyAlignment="1">
      <alignment horizontal="left" vertical="center" indent="1"/>
    </xf>
  </cellXfs>
  <cellStyles count="7">
    <cellStyle name="Normal" xfId="5" xr:uid="{7A5E0450-7805-4649-9E73-7034B53291D1}"/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Normalno 4" xfId="4" xr:uid="{F8A0B78B-6A13-46F9-9BB1-CBF3C1894345}"/>
    <cellStyle name="Normalno 5" xfId="6" xr:uid="{C68D1C66-4BFC-44FE-9A3F-D20760430F2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>
      <selection activeCell="A4" sqref="A4:J33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1" ht="15.75" x14ac:dyDescent="0.25">
      <c r="A1" s="49"/>
    </row>
    <row r="2" spans="1:11" s="2" customFormat="1" ht="51" customHeight="1" x14ac:dyDescent="0.25">
      <c r="A2" s="155" t="s">
        <v>95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2" customFormat="1" ht="15.75" x14ac:dyDescent="0.25">
      <c r="A4" s="155" t="s">
        <v>0</v>
      </c>
      <c r="B4" s="155"/>
      <c r="C4" s="155"/>
      <c r="D4" s="155"/>
      <c r="E4" s="155"/>
      <c r="F4" s="155"/>
      <c r="G4" s="155"/>
      <c r="H4" s="155"/>
      <c r="I4" s="156"/>
      <c r="J4" s="156"/>
    </row>
    <row r="5" spans="1:11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1" s="2" customFormat="1" ht="18" customHeight="1" x14ac:dyDescent="0.25">
      <c r="A6" s="155" t="s">
        <v>14</v>
      </c>
      <c r="B6" s="157"/>
      <c r="C6" s="157"/>
      <c r="D6" s="157"/>
      <c r="E6" s="157"/>
      <c r="F6" s="157"/>
      <c r="G6" s="157"/>
      <c r="H6" s="157"/>
      <c r="I6" s="157"/>
      <c r="J6" s="157"/>
    </row>
    <row r="7" spans="1:11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1" s="2" customFormat="1" ht="25.5" x14ac:dyDescent="0.25">
      <c r="A8" s="158" t="s">
        <v>12</v>
      </c>
      <c r="B8" s="159"/>
      <c r="C8" s="159"/>
      <c r="D8" s="159"/>
      <c r="E8" s="159"/>
      <c r="F8" s="51" t="s">
        <v>90</v>
      </c>
      <c r="G8" s="51" t="s">
        <v>91</v>
      </c>
      <c r="H8" s="52" t="s">
        <v>92</v>
      </c>
      <c r="I8" s="52" t="s">
        <v>93</v>
      </c>
      <c r="J8" s="52" t="s">
        <v>94</v>
      </c>
    </row>
    <row r="9" spans="1:11" s="32" customFormat="1" ht="12" customHeight="1" x14ac:dyDescent="0.25">
      <c r="A9" s="150">
        <v>1</v>
      </c>
      <c r="B9" s="150"/>
      <c r="C9" s="150"/>
      <c r="D9" s="150"/>
      <c r="E9" s="150"/>
      <c r="F9" s="53">
        <v>2</v>
      </c>
      <c r="G9" s="53">
        <v>3</v>
      </c>
      <c r="H9" s="54">
        <v>4</v>
      </c>
      <c r="I9" s="54">
        <v>5</v>
      </c>
      <c r="J9" s="54">
        <v>6</v>
      </c>
    </row>
    <row r="10" spans="1:11" s="2" customFormat="1" x14ac:dyDescent="0.25">
      <c r="A10" s="151" t="s">
        <v>3</v>
      </c>
      <c r="B10" s="149"/>
      <c r="C10" s="149"/>
      <c r="D10" s="149"/>
      <c r="E10" s="160"/>
      <c r="F10" s="10">
        <v>1382072.65</v>
      </c>
      <c r="G10" s="10">
        <v>1826813</v>
      </c>
      <c r="H10" s="10">
        <v>1984200</v>
      </c>
      <c r="I10" s="10">
        <v>1829398</v>
      </c>
      <c r="J10" s="10">
        <v>1771075</v>
      </c>
    </row>
    <row r="11" spans="1:11" s="2" customFormat="1" x14ac:dyDescent="0.25">
      <c r="A11" s="163" t="s">
        <v>1</v>
      </c>
      <c r="B11" s="164"/>
      <c r="C11" s="164"/>
      <c r="D11" s="164"/>
      <c r="E11" s="162"/>
      <c r="F11" s="11">
        <v>1382072.65</v>
      </c>
      <c r="G11" s="11">
        <f>1856758-29945</f>
        <v>1826813</v>
      </c>
      <c r="H11" s="11">
        <v>2044515</v>
      </c>
      <c r="I11" s="11">
        <v>1829398</v>
      </c>
      <c r="J11" s="11">
        <v>1771075</v>
      </c>
    </row>
    <row r="12" spans="1:11" s="2" customFormat="1" x14ac:dyDescent="0.25">
      <c r="A12" s="161" t="s">
        <v>2</v>
      </c>
      <c r="B12" s="162"/>
      <c r="C12" s="162"/>
      <c r="D12" s="162"/>
      <c r="E12" s="162"/>
      <c r="F12" s="11">
        <v>0</v>
      </c>
      <c r="G12" s="11"/>
      <c r="H12" s="11"/>
      <c r="I12" s="11"/>
      <c r="J12" s="11"/>
    </row>
    <row r="13" spans="1:11" s="2" customFormat="1" x14ac:dyDescent="0.25">
      <c r="A13" s="12" t="s">
        <v>6</v>
      </c>
      <c r="B13" s="30"/>
      <c r="C13" s="30"/>
      <c r="D13" s="30"/>
      <c r="E13" s="30"/>
      <c r="F13" s="10">
        <f>F14+F15</f>
        <v>1368282.99</v>
      </c>
      <c r="G13" s="10">
        <v>1856758</v>
      </c>
      <c r="H13" s="10">
        <v>1984200</v>
      </c>
      <c r="I13" s="10">
        <v>1829398</v>
      </c>
      <c r="J13" s="10">
        <v>1771075</v>
      </c>
    </row>
    <row r="14" spans="1:11" s="2" customFormat="1" x14ac:dyDescent="0.25">
      <c r="A14" s="165" t="s">
        <v>4</v>
      </c>
      <c r="B14" s="164"/>
      <c r="C14" s="164"/>
      <c r="D14" s="164"/>
      <c r="E14" s="164"/>
      <c r="F14" s="11">
        <v>1207611.23</v>
      </c>
      <c r="G14" s="11">
        <f>G13-G15</f>
        <v>1651685</v>
      </c>
      <c r="H14" s="11">
        <f>H13-H15</f>
        <v>1685250</v>
      </c>
      <c r="I14" s="11">
        <f>I13-I15</f>
        <v>1682448</v>
      </c>
      <c r="J14" s="13">
        <v>2033315</v>
      </c>
      <c r="K14" s="101"/>
    </row>
    <row r="15" spans="1:11" s="2" customFormat="1" x14ac:dyDescent="0.25">
      <c r="A15" s="161" t="s">
        <v>5</v>
      </c>
      <c r="B15" s="162"/>
      <c r="C15" s="162"/>
      <c r="D15" s="162"/>
      <c r="E15" s="162"/>
      <c r="F15" s="11">
        <v>160671.76</v>
      </c>
      <c r="G15" s="11">
        <v>205073</v>
      </c>
      <c r="H15" s="11">
        <f>200+31000+1700+1280+86105+15000+2573+170+1022+5993+1737+13320+112200+3825+2350+19800+675</f>
        <v>298950</v>
      </c>
      <c r="I15" s="11">
        <v>146950</v>
      </c>
      <c r="J15" s="11">
        <v>147050</v>
      </c>
    </row>
    <row r="16" spans="1:11" s="2" customFormat="1" x14ac:dyDescent="0.25">
      <c r="A16" s="148" t="s">
        <v>7</v>
      </c>
      <c r="B16" s="149"/>
      <c r="C16" s="149"/>
      <c r="D16" s="149"/>
      <c r="E16" s="149"/>
      <c r="F16" s="10">
        <f>F10-F13</f>
        <v>13789.659999999916</v>
      </c>
      <c r="G16" s="10">
        <f>G10-G13</f>
        <v>-29945</v>
      </c>
      <c r="H16" s="10">
        <f t="shared" ref="H16:J16" si="0">H10-H13</f>
        <v>0</v>
      </c>
      <c r="I16" s="10">
        <f t="shared" si="0"/>
        <v>0</v>
      </c>
      <c r="J16" s="10">
        <f t="shared" si="0"/>
        <v>0</v>
      </c>
    </row>
    <row r="17" spans="1:12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2" s="2" customFormat="1" ht="18" customHeight="1" x14ac:dyDescent="0.25">
      <c r="A18" s="155" t="s">
        <v>15</v>
      </c>
      <c r="B18" s="157"/>
      <c r="C18" s="157"/>
      <c r="D18" s="157"/>
      <c r="E18" s="157"/>
      <c r="F18" s="157"/>
      <c r="G18" s="157"/>
      <c r="H18" s="157"/>
      <c r="I18" s="157"/>
      <c r="J18" s="157"/>
    </row>
    <row r="19" spans="1:12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2" s="2" customFormat="1" ht="25.5" x14ac:dyDescent="0.25">
      <c r="A20" s="158" t="s">
        <v>12</v>
      </c>
      <c r="B20" s="159"/>
      <c r="C20" s="159"/>
      <c r="D20" s="159"/>
      <c r="E20" s="159"/>
      <c r="F20" s="51" t="s">
        <v>90</v>
      </c>
      <c r="G20" s="51" t="s">
        <v>91</v>
      </c>
      <c r="H20" s="52" t="s">
        <v>92</v>
      </c>
      <c r="I20" s="52" t="s">
        <v>93</v>
      </c>
      <c r="J20" s="52" t="s">
        <v>94</v>
      </c>
    </row>
    <row r="21" spans="1:12" s="32" customFormat="1" ht="12" customHeight="1" x14ac:dyDescent="0.25">
      <c r="A21" s="150">
        <v>1</v>
      </c>
      <c r="B21" s="150"/>
      <c r="C21" s="150"/>
      <c r="D21" s="150"/>
      <c r="E21" s="150"/>
      <c r="F21" s="53">
        <v>2</v>
      </c>
      <c r="G21" s="53">
        <v>3</v>
      </c>
      <c r="H21" s="54">
        <v>4</v>
      </c>
      <c r="I21" s="54">
        <v>5</v>
      </c>
      <c r="J21" s="54">
        <v>6</v>
      </c>
    </row>
    <row r="22" spans="1:12" s="2" customFormat="1" x14ac:dyDescent="0.25">
      <c r="A22" s="161" t="s">
        <v>8</v>
      </c>
      <c r="B22" s="162"/>
      <c r="C22" s="162"/>
      <c r="D22" s="162"/>
      <c r="E22" s="162"/>
      <c r="F22" s="11"/>
      <c r="G22" s="11"/>
      <c r="H22" s="11"/>
      <c r="I22" s="11"/>
      <c r="J22" s="13"/>
      <c r="K22" s="126"/>
    </row>
    <row r="23" spans="1:12" s="2" customFormat="1" x14ac:dyDescent="0.25">
      <c r="A23" s="161" t="s">
        <v>9</v>
      </c>
      <c r="B23" s="162"/>
      <c r="C23" s="162"/>
      <c r="D23" s="162"/>
      <c r="E23" s="162"/>
      <c r="F23" s="11"/>
      <c r="G23" s="11"/>
      <c r="H23" s="11"/>
      <c r="I23" s="11"/>
      <c r="J23" s="13"/>
    </row>
    <row r="24" spans="1:12" s="2" customFormat="1" x14ac:dyDescent="0.25">
      <c r="A24" s="148" t="s">
        <v>10</v>
      </c>
      <c r="B24" s="149"/>
      <c r="C24" s="149"/>
      <c r="D24" s="149"/>
      <c r="E24" s="149"/>
      <c r="F24" s="10">
        <f>F22-F23</f>
        <v>0</v>
      </c>
      <c r="G24" s="10">
        <f t="shared" ref="G24:J24" si="1">G22-G23</f>
        <v>0</v>
      </c>
      <c r="H24" s="10">
        <f t="shared" si="1"/>
        <v>0</v>
      </c>
      <c r="I24" s="10">
        <f t="shared" si="1"/>
        <v>0</v>
      </c>
      <c r="J24" s="10">
        <f t="shared" si="1"/>
        <v>0</v>
      </c>
    </row>
    <row r="25" spans="1:12" s="2" customFormat="1" x14ac:dyDescent="0.25">
      <c r="A25" s="148" t="s">
        <v>11</v>
      </c>
      <c r="B25" s="149"/>
      <c r="C25" s="149"/>
      <c r="D25" s="149"/>
      <c r="E25" s="149"/>
      <c r="F25" s="10">
        <f>F16+F24</f>
        <v>13789.659999999916</v>
      </c>
      <c r="G25" s="10">
        <f t="shared" ref="G25:J25" si="2">G16+G24</f>
        <v>-29945</v>
      </c>
      <c r="H25" s="10">
        <f t="shared" si="2"/>
        <v>0</v>
      </c>
      <c r="I25" s="10">
        <f t="shared" si="2"/>
        <v>0</v>
      </c>
      <c r="J25" s="10">
        <f t="shared" si="2"/>
        <v>0</v>
      </c>
    </row>
    <row r="26" spans="1:12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2" s="2" customFormat="1" ht="18" customHeight="1" x14ac:dyDescent="0.25">
      <c r="A27" s="155" t="s">
        <v>16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2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2" s="2" customFormat="1" ht="25.5" x14ac:dyDescent="0.25">
      <c r="A29" s="140" t="s">
        <v>22</v>
      </c>
      <c r="B29" s="141"/>
      <c r="C29" s="141"/>
      <c r="D29" s="141"/>
      <c r="E29" s="142"/>
      <c r="F29" s="51" t="s">
        <v>90</v>
      </c>
      <c r="G29" s="51" t="s">
        <v>91</v>
      </c>
      <c r="H29" s="52" t="s">
        <v>92</v>
      </c>
      <c r="I29" s="52" t="s">
        <v>93</v>
      </c>
      <c r="J29" s="52" t="s">
        <v>94</v>
      </c>
    </row>
    <row r="30" spans="1:12" s="32" customFormat="1" ht="12" customHeight="1" x14ac:dyDescent="0.25">
      <c r="A30" s="150">
        <v>1</v>
      </c>
      <c r="B30" s="150"/>
      <c r="C30" s="150"/>
      <c r="D30" s="150"/>
      <c r="E30" s="150"/>
      <c r="F30" s="53">
        <v>2</v>
      </c>
      <c r="G30" s="53">
        <v>3</v>
      </c>
      <c r="H30" s="54">
        <v>4</v>
      </c>
      <c r="I30" s="54">
        <v>5</v>
      </c>
      <c r="J30" s="54">
        <v>6</v>
      </c>
    </row>
    <row r="31" spans="1:12" s="2" customFormat="1" ht="15" customHeight="1" x14ac:dyDescent="0.25">
      <c r="A31" s="143" t="s">
        <v>17</v>
      </c>
      <c r="B31" s="144"/>
      <c r="C31" s="144"/>
      <c r="D31" s="144"/>
      <c r="E31" s="145"/>
      <c r="F31" s="17">
        <v>15975</v>
      </c>
      <c r="G31" s="17">
        <v>29945</v>
      </c>
      <c r="H31" s="17">
        <v>0</v>
      </c>
      <c r="I31" s="17">
        <v>0</v>
      </c>
      <c r="J31" s="18">
        <v>0</v>
      </c>
      <c r="K31" s="126">
        <f>F31-F25</f>
        <v>2185.3400000000838</v>
      </c>
      <c r="L31" s="2" t="s">
        <v>150</v>
      </c>
    </row>
    <row r="32" spans="1:12" s="2" customFormat="1" ht="15" customHeight="1" x14ac:dyDescent="0.25">
      <c r="A32" s="148" t="s">
        <v>18</v>
      </c>
      <c r="B32" s="149"/>
      <c r="C32" s="149"/>
      <c r="D32" s="149"/>
      <c r="E32" s="149"/>
      <c r="F32" s="19"/>
      <c r="G32" s="19"/>
      <c r="H32" s="19">
        <f t="shared" ref="H32:J32" si="3">H25+H31</f>
        <v>0</v>
      </c>
      <c r="I32" s="19">
        <f t="shared" si="3"/>
        <v>0</v>
      </c>
      <c r="J32" s="20">
        <f t="shared" si="3"/>
        <v>0</v>
      </c>
    </row>
    <row r="33" spans="1:10" s="2" customFormat="1" ht="45" customHeight="1" x14ac:dyDescent="0.25">
      <c r="A33" s="151" t="s">
        <v>19</v>
      </c>
      <c r="B33" s="152"/>
      <c r="C33" s="152"/>
      <c r="D33" s="152"/>
      <c r="E33" s="153"/>
      <c r="F33" s="19"/>
      <c r="G33" s="19"/>
      <c r="H33" s="19">
        <f t="shared" ref="H33:J33" si="4">H16+H24+H31-H32</f>
        <v>0</v>
      </c>
      <c r="I33" s="19">
        <f t="shared" si="4"/>
        <v>0</v>
      </c>
      <c r="J33" s="20">
        <f t="shared" si="4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54" t="s">
        <v>20</v>
      </c>
      <c r="B35" s="154"/>
      <c r="C35" s="154"/>
      <c r="D35" s="154"/>
      <c r="E35" s="154"/>
      <c r="F35" s="154"/>
      <c r="G35" s="154"/>
      <c r="H35" s="154"/>
      <c r="I35" s="154"/>
      <c r="J35" s="154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40" t="s">
        <v>22</v>
      </c>
      <c r="B37" s="141"/>
      <c r="C37" s="141"/>
      <c r="D37" s="141"/>
      <c r="E37" s="142"/>
      <c r="F37" s="51" t="s">
        <v>13</v>
      </c>
      <c r="G37" s="51" t="s">
        <v>23</v>
      </c>
      <c r="H37" s="52" t="s">
        <v>24</v>
      </c>
      <c r="I37" s="52" t="s">
        <v>25</v>
      </c>
      <c r="J37" s="52" t="s">
        <v>26</v>
      </c>
    </row>
    <row r="38" spans="1:10" s="32" customFormat="1" ht="12" customHeight="1" x14ac:dyDescent="0.25">
      <c r="A38" s="150">
        <v>1</v>
      </c>
      <c r="B38" s="150"/>
      <c r="C38" s="150"/>
      <c r="D38" s="150"/>
      <c r="E38" s="150"/>
      <c r="F38" s="53">
        <v>2</v>
      </c>
      <c r="G38" s="53">
        <v>3</v>
      </c>
      <c r="H38" s="54">
        <v>4</v>
      </c>
      <c r="I38" s="54">
        <v>5</v>
      </c>
      <c r="J38" s="54">
        <v>6</v>
      </c>
    </row>
    <row r="39" spans="1:10" s="2" customFormat="1" x14ac:dyDescent="0.25">
      <c r="A39" s="143" t="s">
        <v>17</v>
      </c>
      <c r="B39" s="144"/>
      <c r="C39" s="144"/>
      <c r="D39" s="144"/>
      <c r="E39" s="145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43" t="s">
        <v>21</v>
      </c>
      <c r="B40" s="144"/>
      <c r="C40" s="144"/>
      <c r="D40" s="144"/>
      <c r="E40" s="145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43" t="s">
        <v>46</v>
      </c>
      <c r="B41" s="146"/>
      <c r="C41" s="146"/>
      <c r="D41" s="146"/>
      <c r="E41" s="147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48" t="s">
        <v>18</v>
      </c>
      <c r="B42" s="149"/>
      <c r="C42" s="149"/>
      <c r="D42" s="149"/>
      <c r="E42" s="149"/>
      <c r="F42" s="25">
        <f>F39-F40+F41</f>
        <v>0</v>
      </c>
      <c r="G42" s="25">
        <f t="shared" ref="G42:J42" si="5">G39-G40+G41</f>
        <v>0</v>
      </c>
      <c r="H42" s="25">
        <f t="shared" si="5"/>
        <v>0</v>
      </c>
      <c r="I42" s="25">
        <f t="shared" si="5"/>
        <v>0</v>
      </c>
      <c r="J42" s="26">
        <f t="shared" si="5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25" right="0.25" top="0.75" bottom="0.75" header="0.3" footer="0.3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zoomScaleNormal="100" workbookViewId="0">
      <selection sqref="A1:H11"/>
    </sheetView>
  </sheetViews>
  <sheetFormatPr defaultColWidth="8.85546875" defaultRowHeight="15" x14ac:dyDescent="0.25"/>
  <cols>
    <col min="1" max="1" width="7.85546875" style="32" bestFit="1" customWidth="1"/>
    <col min="2" max="2" width="5.140625" style="32" customWidth="1"/>
    <col min="3" max="3" width="51" style="32" customWidth="1"/>
    <col min="4" max="4" width="19.5703125" style="32" customWidth="1"/>
    <col min="5" max="8" width="19.42578125" style="32" customWidth="1"/>
    <col min="9" max="16384" width="8.85546875" style="32"/>
  </cols>
  <sheetData>
    <row r="1" spans="1:18" s="2" customFormat="1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</row>
    <row r="2" spans="1:18" ht="18.75" x14ac:dyDescent="0.25">
      <c r="A2" s="49"/>
      <c r="B2" s="31"/>
      <c r="C2" s="31"/>
      <c r="D2" s="31"/>
      <c r="E2" s="31"/>
      <c r="F2" s="31"/>
      <c r="G2" s="31"/>
      <c r="H2" s="31"/>
    </row>
    <row r="3" spans="1:18" ht="15.6" customHeight="1" x14ac:dyDescent="0.25">
      <c r="A3" s="166" t="s">
        <v>27</v>
      </c>
      <c r="B3" s="166"/>
      <c r="C3" s="166"/>
      <c r="D3" s="166"/>
      <c r="E3" s="166"/>
      <c r="F3" s="166"/>
      <c r="G3" s="166"/>
      <c r="H3" s="166"/>
    </row>
    <row r="4" spans="1:18" ht="18.75" x14ac:dyDescent="0.25">
      <c r="A4" s="31"/>
      <c r="B4" s="31"/>
      <c r="C4" s="31"/>
      <c r="D4" s="31"/>
      <c r="E4" s="31"/>
      <c r="F4" s="31"/>
      <c r="G4" s="31"/>
      <c r="H4" s="31"/>
    </row>
    <row r="5" spans="1:18" ht="15.6" customHeight="1" x14ac:dyDescent="0.25">
      <c r="A5" s="166" t="s">
        <v>28</v>
      </c>
      <c r="B5" s="166"/>
      <c r="C5" s="166"/>
      <c r="D5" s="166"/>
      <c r="E5" s="166"/>
      <c r="F5" s="166"/>
      <c r="G5" s="166"/>
      <c r="H5" s="166"/>
    </row>
    <row r="6" spans="1:18" ht="18.75" x14ac:dyDescent="0.25">
      <c r="A6" s="31"/>
      <c r="B6" s="31"/>
      <c r="C6" s="31"/>
      <c r="D6" s="31"/>
      <c r="E6" s="31"/>
      <c r="F6" s="31"/>
      <c r="G6" s="31"/>
      <c r="H6" s="31"/>
    </row>
    <row r="7" spans="1:18" ht="15.75" x14ac:dyDescent="0.25">
      <c r="A7" s="167" t="s">
        <v>49</v>
      </c>
      <c r="B7" s="167"/>
      <c r="C7" s="167"/>
      <c r="D7" s="167"/>
      <c r="E7" s="167"/>
      <c r="F7" s="167"/>
      <c r="G7" s="167"/>
      <c r="H7" s="167"/>
    </row>
    <row r="8" spans="1:18" ht="18" x14ac:dyDescent="0.25">
      <c r="A8" s="55"/>
      <c r="B8" s="55"/>
      <c r="C8" s="55"/>
      <c r="D8" s="55"/>
      <c r="E8" s="55"/>
      <c r="F8" s="55"/>
      <c r="G8" s="56"/>
      <c r="H8" s="56"/>
    </row>
    <row r="9" spans="1:18" ht="25.5" x14ac:dyDescent="0.25">
      <c r="A9" s="57" t="s">
        <v>50</v>
      </c>
      <c r="B9" s="58" t="s">
        <v>51</v>
      </c>
      <c r="C9" s="58" t="s">
        <v>52</v>
      </c>
      <c r="D9" s="73" t="s">
        <v>90</v>
      </c>
      <c r="E9" s="73" t="s">
        <v>91</v>
      </c>
      <c r="F9" s="74" t="s">
        <v>92</v>
      </c>
      <c r="G9" s="74" t="s">
        <v>93</v>
      </c>
      <c r="H9" s="74" t="s">
        <v>94</v>
      </c>
      <c r="M9" s="138"/>
      <c r="N9"/>
      <c r="O9"/>
      <c r="P9"/>
      <c r="Q9"/>
      <c r="R9"/>
    </row>
    <row r="10" spans="1:18" x14ac:dyDescent="0.25">
      <c r="A10" s="59"/>
      <c r="B10" s="60"/>
      <c r="C10" s="61" t="s">
        <v>3</v>
      </c>
      <c r="D10" s="62">
        <v>1382072.65</v>
      </c>
      <c r="E10" s="62">
        <f>E11</f>
        <v>1826813</v>
      </c>
      <c r="F10" s="62">
        <v>1984200</v>
      </c>
      <c r="G10" s="62">
        <f>G11</f>
        <v>1829398</v>
      </c>
      <c r="H10" s="62">
        <v>1771075</v>
      </c>
      <c r="M10" s="139"/>
      <c r="N10"/>
      <c r="O10" s="138"/>
      <c r="P10"/>
      <c r="Q10"/>
      <c r="R10"/>
    </row>
    <row r="11" spans="1:18" ht="15.6" customHeight="1" x14ac:dyDescent="0.25">
      <c r="A11" s="63">
        <v>6</v>
      </c>
      <c r="B11" s="63"/>
      <c r="C11" s="63" t="s">
        <v>29</v>
      </c>
      <c r="D11" s="64">
        <v>1382075.65</v>
      </c>
      <c r="E11" s="64">
        <f>1856758-29945</f>
        <v>1826813</v>
      </c>
      <c r="F11" s="64">
        <v>1984200</v>
      </c>
      <c r="G11" s="64">
        <v>1829398</v>
      </c>
      <c r="H11" s="64">
        <v>1771075</v>
      </c>
      <c r="M11" s="139"/>
      <c r="N11"/>
      <c r="O11"/>
      <c r="P11"/>
      <c r="Q11"/>
      <c r="R11"/>
    </row>
    <row r="12" spans="1:18" ht="27" customHeight="1" x14ac:dyDescent="0.25">
      <c r="A12" s="63"/>
      <c r="B12" s="65">
        <v>63</v>
      </c>
      <c r="C12" s="65" t="s">
        <v>30</v>
      </c>
      <c r="D12" s="66">
        <v>241239.67</v>
      </c>
      <c r="E12" s="67">
        <f>31114+13000+217840+20701</f>
        <v>282655</v>
      </c>
      <c r="F12" s="67">
        <v>490766</v>
      </c>
      <c r="G12" s="67">
        <v>337994</v>
      </c>
      <c r="H12" s="67">
        <v>276771</v>
      </c>
      <c r="M12" s="139"/>
      <c r="N12" s="138"/>
      <c r="O12"/>
      <c r="P12"/>
      <c r="Q12"/>
      <c r="R12"/>
    </row>
    <row r="13" spans="1:18" ht="27.75" customHeight="1" x14ac:dyDescent="0.25">
      <c r="A13" s="63"/>
      <c r="B13" s="65">
        <v>65</v>
      </c>
      <c r="C13" s="65" t="s">
        <v>53</v>
      </c>
      <c r="D13" s="66">
        <v>79659.02</v>
      </c>
      <c r="E13" s="67">
        <f>75434</f>
        <v>75434</v>
      </c>
      <c r="F13" s="67">
        <v>77030</v>
      </c>
      <c r="G13" s="67">
        <v>78200</v>
      </c>
      <c r="H13" s="67">
        <v>79600</v>
      </c>
      <c r="M13" s="139"/>
      <c r="N13"/>
      <c r="O13"/>
      <c r="P13"/>
      <c r="Q13"/>
      <c r="R13"/>
    </row>
    <row r="14" spans="1:18" s="40" customFormat="1" ht="26.25" customHeight="1" x14ac:dyDescent="0.25">
      <c r="A14" s="63"/>
      <c r="B14" s="65">
        <v>66</v>
      </c>
      <c r="C14" s="65" t="s">
        <v>54</v>
      </c>
      <c r="D14" s="66">
        <v>14896.12</v>
      </c>
      <c r="E14" s="67">
        <f>10351+39963</f>
        <v>50314</v>
      </c>
      <c r="F14" s="67">
        <v>23700</v>
      </c>
      <c r="G14" s="67">
        <v>20500</v>
      </c>
      <c r="H14" s="67">
        <v>22000</v>
      </c>
      <c r="M14" s="139"/>
      <c r="N14"/>
      <c r="O14"/>
      <c r="P14"/>
      <c r="Q14"/>
      <c r="R14"/>
    </row>
    <row r="15" spans="1:18" ht="27.75" customHeight="1" x14ac:dyDescent="0.25">
      <c r="A15" s="68"/>
      <c r="B15" s="68">
        <v>67</v>
      </c>
      <c r="C15" s="65" t="s">
        <v>55</v>
      </c>
      <c r="D15" s="66">
        <v>1046277.84</v>
      </c>
      <c r="E15" s="67">
        <f>E11-E12-E13-E14-E16</f>
        <v>1417910</v>
      </c>
      <c r="F15" s="67">
        <f>F11-F12-F13-F14</f>
        <v>1392704</v>
      </c>
      <c r="G15" s="67">
        <f>G11-G12-G13-G14</f>
        <v>1392704</v>
      </c>
      <c r="H15" s="67">
        <f>H11-H12-H13-H14</f>
        <v>1392704</v>
      </c>
      <c r="M15" s="139"/>
      <c r="N15"/>
      <c r="O15"/>
      <c r="P15"/>
      <c r="Q15"/>
      <c r="R15" s="138"/>
    </row>
    <row r="16" spans="1:18" x14ac:dyDescent="0.25">
      <c r="A16" s="105"/>
      <c r="B16" s="105">
        <v>68</v>
      </c>
      <c r="C16" s="106" t="s">
        <v>56</v>
      </c>
      <c r="D16" s="66">
        <v>0</v>
      </c>
      <c r="E16" s="67">
        <v>500</v>
      </c>
      <c r="F16" s="67">
        <v>0</v>
      </c>
      <c r="G16" s="67">
        <v>0</v>
      </c>
      <c r="H16" s="67">
        <v>0</v>
      </c>
      <c r="M16" s="139"/>
      <c r="N16"/>
      <c r="O16" s="138"/>
      <c r="P16"/>
      <c r="Q16"/>
      <c r="R16"/>
    </row>
    <row r="17" spans="1:18" x14ac:dyDescent="0.25">
      <c r="A17"/>
      <c r="B17"/>
      <c r="C17"/>
      <c r="D17"/>
      <c r="E17"/>
      <c r="F17"/>
      <c r="G17"/>
      <c r="H17"/>
      <c r="M17" s="139"/>
      <c r="N17"/>
      <c r="O17"/>
      <c r="P17"/>
      <c r="Q17"/>
      <c r="R17"/>
    </row>
    <row r="18" spans="1:18" x14ac:dyDescent="0.25">
      <c r="A18"/>
      <c r="B18"/>
      <c r="C18"/>
      <c r="D18"/>
      <c r="E18"/>
      <c r="F18"/>
      <c r="G18"/>
      <c r="H18"/>
      <c r="M18" s="139"/>
      <c r="N18"/>
      <c r="O18" s="138"/>
      <c r="P18"/>
      <c r="Q18"/>
      <c r="R18"/>
    </row>
    <row r="19" spans="1:18" ht="15.75" x14ac:dyDescent="0.25">
      <c r="A19" s="167" t="s">
        <v>57</v>
      </c>
      <c r="B19" s="168"/>
      <c r="C19" s="168"/>
      <c r="D19" s="168"/>
      <c r="E19" s="168"/>
      <c r="F19" s="168"/>
      <c r="G19" s="168"/>
      <c r="H19" s="168"/>
      <c r="M19" s="139"/>
      <c r="N19"/>
      <c r="O19"/>
      <c r="P19"/>
      <c r="Q19"/>
      <c r="R19"/>
    </row>
    <row r="20" spans="1:18" ht="18" x14ac:dyDescent="0.25">
      <c r="A20" s="55"/>
      <c r="B20" s="55"/>
      <c r="C20" s="55"/>
      <c r="D20" s="55"/>
      <c r="E20" s="55"/>
      <c r="F20" s="55"/>
      <c r="G20" s="56"/>
      <c r="H20" s="56"/>
      <c r="M20" s="139"/>
      <c r="N20"/>
      <c r="O20"/>
      <c r="P20"/>
      <c r="Q20"/>
      <c r="R20"/>
    </row>
    <row r="21" spans="1:18" ht="25.5" x14ac:dyDescent="0.25">
      <c r="A21" s="57" t="s">
        <v>50</v>
      </c>
      <c r="B21" s="58" t="s">
        <v>51</v>
      </c>
      <c r="C21" s="58" t="s">
        <v>58</v>
      </c>
      <c r="D21" s="73" t="s">
        <v>90</v>
      </c>
      <c r="E21" s="73" t="s">
        <v>91</v>
      </c>
      <c r="F21" s="74" t="s">
        <v>92</v>
      </c>
      <c r="G21" s="74" t="s">
        <v>93</v>
      </c>
      <c r="H21" s="74" t="s">
        <v>94</v>
      </c>
      <c r="M21" s="139"/>
      <c r="N21"/>
      <c r="O21"/>
      <c r="P21"/>
      <c r="Q21"/>
      <c r="R21"/>
    </row>
    <row r="22" spans="1:18" x14ac:dyDescent="0.25">
      <c r="A22" s="59"/>
      <c r="B22" s="60"/>
      <c r="C22" s="61" t="s">
        <v>6</v>
      </c>
      <c r="D22" s="62">
        <f>D23+D28</f>
        <v>1368282.99</v>
      </c>
      <c r="E22" s="62">
        <v>1856758</v>
      </c>
      <c r="F22" s="62">
        <v>1984200</v>
      </c>
      <c r="G22" s="62">
        <v>1829398</v>
      </c>
      <c r="H22" s="62">
        <v>1771075</v>
      </c>
      <c r="M22" s="139"/>
      <c r="N22"/>
      <c r="O22"/>
      <c r="P22"/>
      <c r="Q22"/>
      <c r="R22"/>
    </row>
    <row r="23" spans="1:18" x14ac:dyDescent="0.25">
      <c r="A23" s="63">
        <v>3</v>
      </c>
      <c r="B23" s="63"/>
      <c r="C23" s="63" t="s">
        <v>32</v>
      </c>
      <c r="D23" s="66">
        <v>1207611.23</v>
      </c>
      <c r="E23" s="66">
        <f>E22-E28</f>
        <v>1651685</v>
      </c>
      <c r="F23" s="66">
        <f>F22-F28</f>
        <v>1685250</v>
      </c>
      <c r="G23" s="66">
        <f>G22-G28</f>
        <v>1682448</v>
      </c>
      <c r="H23" s="66">
        <f>H22-H28</f>
        <v>1624025</v>
      </c>
      <c r="M23" s="139"/>
      <c r="N23"/>
      <c r="O23"/>
      <c r="P23"/>
      <c r="Q23"/>
      <c r="R23"/>
    </row>
    <row r="24" spans="1:18" s="40" customFormat="1" ht="15.75" customHeight="1" x14ac:dyDescent="0.25">
      <c r="A24" s="63"/>
      <c r="B24" s="65">
        <v>31</v>
      </c>
      <c r="C24" s="65" t="s">
        <v>33</v>
      </c>
      <c r="D24" s="66">
        <v>1015329</v>
      </c>
      <c r="E24" s="67">
        <v>1385210</v>
      </c>
      <c r="F24" s="67">
        <v>1411442</v>
      </c>
      <c r="G24" s="67">
        <v>1421015</v>
      </c>
      <c r="H24" s="67">
        <v>1384813</v>
      </c>
      <c r="M24" s="139"/>
      <c r="N24"/>
      <c r="O24"/>
      <c r="P24"/>
      <c r="Q24"/>
      <c r="R24"/>
    </row>
    <row r="25" spans="1:18" ht="18" customHeight="1" x14ac:dyDescent="0.25">
      <c r="A25" s="68"/>
      <c r="B25" s="68">
        <v>32</v>
      </c>
      <c r="C25" s="68" t="s">
        <v>34</v>
      </c>
      <c r="D25" s="66">
        <v>192282.23</v>
      </c>
      <c r="E25" s="67">
        <f>E23-E24-E26</f>
        <v>266269</v>
      </c>
      <c r="F25" s="67">
        <f>F23-F24-F26-F27</f>
        <v>272398</v>
      </c>
      <c r="G25" s="67">
        <f>G23-G24-G26-G27</f>
        <v>260023</v>
      </c>
      <c r="H25" s="67">
        <f>H23-H24-H26-H27</f>
        <v>237802</v>
      </c>
      <c r="I25" s="102">
        <f>F25+F26+F27</f>
        <v>273808</v>
      </c>
      <c r="J25" s="102">
        <f>G25+G26+G27</f>
        <v>261433</v>
      </c>
      <c r="M25" s="139"/>
      <c r="N25" s="139"/>
      <c r="O25"/>
      <c r="P25" s="138"/>
      <c r="Q25"/>
      <c r="R25"/>
    </row>
    <row r="26" spans="1:18" ht="33" customHeight="1" x14ac:dyDescent="0.25">
      <c r="A26" s="68"/>
      <c r="B26" s="68">
        <v>34</v>
      </c>
      <c r="C26" s="104" t="s">
        <v>96</v>
      </c>
      <c r="D26" s="66"/>
      <c r="E26" s="67">
        <v>206</v>
      </c>
      <c r="F26" s="67">
        <v>410</v>
      </c>
      <c r="G26" s="67">
        <v>410</v>
      </c>
      <c r="H26" s="67">
        <v>410</v>
      </c>
      <c r="M26" s="139"/>
      <c r="N26"/>
      <c r="O26"/>
      <c r="P26"/>
      <c r="Q26"/>
      <c r="R26"/>
    </row>
    <row r="27" spans="1:18" ht="30" customHeight="1" x14ac:dyDescent="0.25">
      <c r="A27" s="68"/>
      <c r="B27" s="68">
        <v>37</v>
      </c>
      <c r="C27" s="104" t="s">
        <v>98</v>
      </c>
      <c r="D27" s="66">
        <v>0</v>
      </c>
      <c r="E27" s="67"/>
      <c r="F27" s="67">
        <v>1000</v>
      </c>
      <c r="G27" s="67">
        <v>1000</v>
      </c>
      <c r="H27" s="67">
        <v>1000</v>
      </c>
      <c r="M27" s="139"/>
      <c r="N27" s="138"/>
      <c r="O27"/>
      <c r="P27"/>
      <c r="Q27"/>
      <c r="R27"/>
    </row>
    <row r="28" spans="1:18" ht="26.25" customHeight="1" x14ac:dyDescent="0.25">
      <c r="A28" s="69">
        <v>4</v>
      </c>
      <c r="B28" s="69"/>
      <c r="C28" s="70" t="s">
        <v>35</v>
      </c>
      <c r="D28" s="71">
        <v>160671.76</v>
      </c>
      <c r="E28" s="71">
        <f>E29+E30</f>
        <v>205073</v>
      </c>
      <c r="F28" s="71">
        <v>298950</v>
      </c>
      <c r="G28" s="71">
        <v>146950</v>
      </c>
      <c r="H28" s="71">
        <v>147050</v>
      </c>
      <c r="J28" s="102">
        <f>H25+H26+H27</f>
        <v>239212</v>
      </c>
      <c r="M28" s="139"/>
      <c r="N28" s="138"/>
      <c r="O28"/>
      <c r="P28"/>
      <c r="Q28"/>
      <c r="R28"/>
    </row>
    <row r="29" spans="1:18" ht="24" customHeight="1" x14ac:dyDescent="0.25">
      <c r="A29" s="65"/>
      <c r="B29" s="65">
        <v>42</v>
      </c>
      <c r="C29" s="72" t="s">
        <v>59</v>
      </c>
      <c r="D29" s="66">
        <v>160672</v>
      </c>
      <c r="E29" s="67">
        <v>196620</v>
      </c>
      <c r="F29" s="67">
        <f>F28-F30</f>
        <v>292957</v>
      </c>
      <c r="G29" s="67">
        <f>G28-G30</f>
        <v>139950</v>
      </c>
      <c r="H29" s="67">
        <f>H28-H30</f>
        <v>140050</v>
      </c>
      <c r="M29" s="139"/>
      <c r="N29" s="138"/>
      <c r="O29"/>
      <c r="P29"/>
      <c r="Q29"/>
      <c r="R29"/>
    </row>
    <row r="30" spans="1:18" ht="24" customHeight="1" x14ac:dyDescent="0.25">
      <c r="A30" s="65"/>
      <c r="B30" s="65">
        <v>45</v>
      </c>
      <c r="C30" s="103" t="s">
        <v>97</v>
      </c>
      <c r="D30" s="66"/>
      <c r="E30" s="67">
        <v>8453</v>
      </c>
      <c r="F30" s="67">
        <v>5993</v>
      </c>
      <c r="G30" s="67">
        <v>7000</v>
      </c>
      <c r="H30" s="67">
        <v>7000</v>
      </c>
    </row>
    <row r="31" spans="1:18" ht="18.75" x14ac:dyDescent="0.25">
      <c r="A31" s="31"/>
      <c r="B31" s="31"/>
      <c r="C31" s="31"/>
      <c r="D31" s="31"/>
      <c r="E31" s="31"/>
      <c r="F31" s="31"/>
      <c r="G31" s="31"/>
      <c r="H31" s="31"/>
    </row>
    <row r="33" spans="4:4" x14ac:dyDescent="0.25">
      <c r="D33" s="102"/>
    </row>
  </sheetData>
  <mergeCells count="5">
    <mergeCell ref="A1:H1"/>
    <mergeCell ref="A3:H3"/>
    <mergeCell ref="A5:H5"/>
    <mergeCell ref="A7:H7"/>
    <mergeCell ref="A19:H19"/>
  </mergeCells>
  <pageMargins left="0.7" right="0.7" top="0.75" bottom="0.75" header="0.3" footer="0.3"/>
  <pageSetup paperSize="9" scale="8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1506-5D78-4280-9ABF-27E90849F310}">
  <sheetPr>
    <pageSetUpPr fitToPage="1"/>
  </sheetPr>
  <dimension ref="A1:N58"/>
  <sheetViews>
    <sheetView zoomScale="84" zoomScaleNormal="84" workbookViewId="0">
      <selection activeCell="M22" sqref="M22"/>
    </sheetView>
  </sheetViews>
  <sheetFormatPr defaultRowHeight="15" x14ac:dyDescent="0.25"/>
  <cols>
    <col min="1" max="1" width="31.7109375" style="75" customWidth="1"/>
    <col min="2" max="2" width="22" style="75" customWidth="1"/>
    <col min="3" max="3" width="22.28515625" style="75" customWidth="1"/>
    <col min="4" max="4" width="25.28515625" style="75" customWidth="1"/>
    <col min="5" max="5" width="22.42578125" style="75" customWidth="1"/>
    <col min="6" max="6" width="22.28515625" style="75" customWidth="1"/>
    <col min="7" max="16384" width="9.140625" style="75"/>
  </cols>
  <sheetData>
    <row r="1" spans="1:9" ht="42" customHeight="1" x14ac:dyDescent="0.25">
      <c r="A1" s="170" t="s">
        <v>95</v>
      </c>
      <c r="B1" s="170"/>
      <c r="C1" s="170"/>
      <c r="D1" s="170"/>
      <c r="E1" s="170"/>
      <c r="F1" s="170"/>
      <c r="G1" s="170"/>
    </row>
    <row r="2" spans="1:9" ht="18" customHeight="1" x14ac:dyDescent="0.25">
      <c r="A2" s="76"/>
      <c r="B2" s="76"/>
      <c r="C2" s="76"/>
      <c r="D2" s="76"/>
      <c r="E2" s="76"/>
      <c r="F2" s="76"/>
    </row>
    <row r="3" spans="1:9" ht="15.75" customHeight="1" x14ac:dyDescent="0.25">
      <c r="A3" s="169" t="s">
        <v>0</v>
      </c>
      <c r="B3" s="169"/>
      <c r="C3" s="169"/>
      <c r="D3" s="169"/>
      <c r="E3" s="169"/>
      <c r="F3" s="169"/>
    </row>
    <row r="4" spans="1:9" ht="18" x14ac:dyDescent="0.25">
      <c r="B4" s="76"/>
      <c r="C4" s="76"/>
      <c r="D4" s="76"/>
      <c r="E4" s="77"/>
      <c r="F4" s="77"/>
    </row>
    <row r="5" spans="1:9" ht="18" customHeight="1" x14ac:dyDescent="0.25">
      <c r="A5" s="169" t="s">
        <v>149</v>
      </c>
      <c r="B5" s="169"/>
      <c r="C5" s="169"/>
      <c r="D5" s="169"/>
      <c r="E5" s="169"/>
      <c r="F5" s="169"/>
    </row>
    <row r="6" spans="1:9" ht="18" x14ac:dyDescent="0.25">
      <c r="A6" s="76"/>
      <c r="B6" s="76"/>
      <c r="C6" s="76"/>
      <c r="D6" s="76"/>
      <c r="E6" s="77"/>
      <c r="F6" s="77"/>
    </row>
    <row r="7" spans="1:9" ht="15.75" customHeight="1" x14ac:dyDescent="0.25">
      <c r="A7" s="169" t="s">
        <v>60</v>
      </c>
      <c r="B7" s="169"/>
      <c r="C7" s="169"/>
      <c r="D7" s="169"/>
      <c r="E7" s="169"/>
      <c r="F7" s="169"/>
    </row>
    <row r="8" spans="1:9" ht="18" x14ac:dyDescent="0.25">
      <c r="A8" s="76"/>
      <c r="B8" s="76"/>
      <c r="C8" s="125"/>
      <c r="D8" s="125"/>
      <c r="E8" s="125"/>
      <c r="F8" s="125"/>
    </row>
    <row r="9" spans="1:9" ht="25.5" x14ac:dyDescent="0.25">
      <c r="A9" s="78" t="s">
        <v>61</v>
      </c>
      <c r="B9" s="73" t="s">
        <v>90</v>
      </c>
      <c r="C9" s="73" t="s">
        <v>91</v>
      </c>
      <c r="D9" s="74" t="s">
        <v>92</v>
      </c>
      <c r="E9" s="74" t="s">
        <v>93</v>
      </c>
      <c r="F9" s="74" t="s">
        <v>94</v>
      </c>
    </row>
    <row r="10" spans="1:9" x14ac:dyDescent="0.25">
      <c r="A10" s="79" t="s">
        <v>3</v>
      </c>
      <c r="B10" s="80">
        <v>1382072.65</v>
      </c>
      <c r="C10" s="119">
        <v>1826813</v>
      </c>
      <c r="D10" s="119">
        <v>1984200</v>
      </c>
      <c r="E10" s="119">
        <v>1829398</v>
      </c>
      <c r="F10" s="119">
        <v>1771075</v>
      </c>
      <c r="H10" s="122"/>
      <c r="I10" s="118"/>
    </row>
    <row r="11" spans="1:9" x14ac:dyDescent="0.25">
      <c r="A11" s="81" t="s">
        <v>36</v>
      </c>
      <c r="B11" s="82">
        <v>1046277.84</v>
      </c>
      <c r="C11" s="82">
        <f>C10-C13-C15-C17-C25</f>
        <v>1417910</v>
      </c>
      <c r="D11" s="71">
        <v>1392704</v>
      </c>
      <c r="E11" s="71">
        <v>1392704</v>
      </c>
      <c r="F11" s="71">
        <v>1392704</v>
      </c>
    </row>
    <row r="12" spans="1:9" x14ac:dyDescent="0.25">
      <c r="A12" s="83" t="s">
        <v>62</v>
      </c>
      <c r="B12" s="84">
        <v>1046277.84</v>
      </c>
      <c r="C12" s="84">
        <v>1417910</v>
      </c>
      <c r="D12" s="67">
        <v>1392704</v>
      </c>
      <c r="E12" s="67">
        <v>1392704</v>
      </c>
      <c r="F12" s="67">
        <v>1392704</v>
      </c>
    </row>
    <row r="13" spans="1:9" x14ac:dyDescent="0.25">
      <c r="A13" s="85" t="s">
        <v>133</v>
      </c>
      <c r="B13" s="82">
        <v>6955.72</v>
      </c>
      <c r="C13" s="82">
        <v>10351</v>
      </c>
      <c r="D13" s="82">
        <v>8000</v>
      </c>
      <c r="E13" s="82">
        <v>9500</v>
      </c>
      <c r="F13" s="82">
        <v>11000</v>
      </c>
    </row>
    <row r="14" spans="1:9" x14ac:dyDescent="0.25">
      <c r="A14" s="86" t="s">
        <v>134</v>
      </c>
      <c r="B14" s="84">
        <v>6955.72</v>
      </c>
      <c r="C14" s="95">
        <v>10351</v>
      </c>
      <c r="D14" s="84">
        <v>8000</v>
      </c>
      <c r="E14" s="84">
        <v>9500</v>
      </c>
      <c r="F14" s="84">
        <v>11000</v>
      </c>
    </row>
    <row r="15" spans="1:9" x14ac:dyDescent="0.25">
      <c r="A15" s="85" t="s">
        <v>63</v>
      </c>
      <c r="B15" s="82">
        <v>79659.02</v>
      </c>
      <c r="C15" s="82">
        <v>75934</v>
      </c>
      <c r="D15" s="82">
        <v>77030</v>
      </c>
      <c r="E15" s="82">
        <v>78200</v>
      </c>
      <c r="F15" s="82">
        <v>79600</v>
      </c>
    </row>
    <row r="16" spans="1:9" ht="25.5" x14ac:dyDescent="0.25">
      <c r="A16" s="86" t="s">
        <v>64</v>
      </c>
      <c r="B16" s="84">
        <v>79659.02</v>
      </c>
      <c r="C16" s="95">
        <v>75934</v>
      </c>
      <c r="D16" s="84">
        <v>77030</v>
      </c>
      <c r="E16" s="84">
        <v>78200</v>
      </c>
      <c r="F16" s="84">
        <v>79600</v>
      </c>
    </row>
    <row r="17" spans="1:14" x14ac:dyDescent="0.25">
      <c r="A17" s="79" t="s">
        <v>65</v>
      </c>
      <c r="B17" s="82">
        <v>241239.67</v>
      </c>
      <c r="C17" s="96">
        <f>SUM(C18:C24)</f>
        <v>282655</v>
      </c>
      <c r="D17" s="96">
        <f t="shared" ref="D17:F17" si="0">SUM(D18:D24)</f>
        <v>490766</v>
      </c>
      <c r="E17" s="96">
        <f t="shared" si="0"/>
        <v>337994</v>
      </c>
      <c r="F17" s="96">
        <f t="shared" si="0"/>
        <v>276771</v>
      </c>
    </row>
    <row r="18" spans="1:14" customFormat="1" x14ac:dyDescent="0.25">
      <c r="A18" s="134" t="s">
        <v>153</v>
      </c>
      <c r="B18" s="135">
        <v>0</v>
      </c>
      <c r="C18" s="135">
        <v>0</v>
      </c>
      <c r="D18" s="135">
        <v>9696</v>
      </c>
      <c r="E18" s="135">
        <v>9696</v>
      </c>
      <c r="F18" s="135">
        <v>9696</v>
      </c>
    </row>
    <row r="19" spans="1:14" customFormat="1" x14ac:dyDescent="0.25">
      <c r="A19" s="134" t="s">
        <v>154</v>
      </c>
      <c r="B19" s="135">
        <v>0</v>
      </c>
      <c r="C19" s="135">
        <v>0</v>
      </c>
      <c r="D19" s="135">
        <v>196904</v>
      </c>
      <c r="E19" s="135">
        <v>0</v>
      </c>
      <c r="F19" s="135">
        <v>0</v>
      </c>
    </row>
    <row r="20" spans="1:14" customFormat="1" x14ac:dyDescent="0.25">
      <c r="A20" s="134" t="s">
        <v>155</v>
      </c>
      <c r="B20" s="135">
        <v>0</v>
      </c>
      <c r="C20" s="135">
        <v>0</v>
      </c>
      <c r="D20" s="135">
        <v>0</v>
      </c>
      <c r="E20" s="135">
        <v>66219</v>
      </c>
      <c r="F20" s="135">
        <v>11840</v>
      </c>
    </row>
    <row r="21" spans="1:14" ht="24" customHeight="1" x14ac:dyDescent="0.25">
      <c r="A21" s="86" t="s">
        <v>66</v>
      </c>
      <c r="B21" s="89">
        <v>10587</v>
      </c>
      <c r="C21" s="84">
        <f>12400+7987+10727</f>
        <v>31114</v>
      </c>
      <c r="D21" s="94">
        <v>0</v>
      </c>
      <c r="E21" s="94">
        <v>0</v>
      </c>
      <c r="F21" s="94">
        <v>0</v>
      </c>
    </row>
    <row r="22" spans="1:14" ht="25.5" x14ac:dyDescent="0.25">
      <c r="A22" s="86" t="s">
        <v>67</v>
      </c>
      <c r="B22" s="94">
        <v>12000</v>
      </c>
      <c r="C22" s="97">
        <v>13000</v>
      </c>
      <c r="D22" s="94">
        <v>13000</v>
      </c>
      <c r="E22" s="94">
        <v>13000</v>
      </c>
      <c r="F22" s="94">
        <v>13000</v>
      </c>
    </row>
    <row r="23" spans="1:14" ht="25.5" x14ac:dyDescent="0.25">
      <c r="A23" s="86" t="s">
        <v>68</v>
      </c>
      <c r="B23" s="94">
        <v>201925.07</v>
      </c>
      <c r="C23" s="97">
        <v>217840</v>
      </c>
      <c r="D23" s="94">
        <v>248578</v>
      </c>
      <c r="E23" s="94">
        <v>224394</v>
      </c>
      <c r="F23" s="94">
        <v>215665</v>
      </c>
    </row>
    <row r="24" spans="1:14" ht="24.75" customHeight="1" x14ac:dyDescent="0.25">
      <c r="A24" s="86" t="s">
        <v>135</v>
      </c>
      <c r="B24" s="94">
        <v>16727.400000000001</v>
      </c>
      <c r="C24" s="97">
        <v>20701</v>
      </c>
      <c r="D24" s="94">
        <v>22588</v>
      </c>
      <c r="E24" s="94">
        <v>24685</v>
      </c>
      <c r="F24" s="94">
        <v>26570</v>
      </c>
    </row>
    <row r="25" spans="1:14" x14ac:dyDescent="0.25">
      <c r="A25" s="87" t="s">
        <v>69</v>
      </c>
      <c r="B25" s="82">
        <v>7940.4</v>
      </c>
      <c r="C25" s="96">
        <v>39963</v>
      </c>
      <c r="D25" s="82">
        <v>15700</v>
      </c>
      <c r="E25" s="82">
        <v>11000</v>
      </c>
      <c r="F25" s="82">
        <v>11000</v>
      </c>
    </row>
    <row r="26" spans="1:14" x14ac:dyDescent="0.25">
      <c r="A26" s="86" t="s">
        <v>70</v>
      </c>
      <c r="B26" s="94">
        <v>7940.4</v>
      </c>
      <c r="C26" s="97">
        <v>39963</v>
      </c>
      <c r="D26" s="94">
        <v>15700</v>
      </c>
      <c r="E26" s="94">
        <v>1100</v>
      </c>
      <c r="F26" s="94">
        <v>11000</v>
      </c>
    </row>
    <row r="27" spans="1:14" ht="19.5" customHeight="1" x14ac:dyDescent="0.25">
      <c r="A27" s="98"/>
      <c r="B27" s="99"/>
      <c r="C27" s="100"/>
      <c r="D27" s="99"/>
      <c r="E27" s="99"/>
      <c r="F27" s="99"/>
      <c r="J27" s="137"/>
      <c r="M27" s="137"/>
      <c r="N27" s="137"/>
    </row>
    <row r="29" spans="1:14" ht="15.75" customHeight="1" x14ac:dyDescent="0.3">
      <c r="A29" s="169" t="s">
        <v>71</v>
      </c>
      <c r="B29" s="169"/>
      <c r="C29" s="169"/>
      <c r="D29" s="169"/>
      <c r="E29" s="169"/>
      <c r="F29" s="169"/>
      <c r="J29" s="137"/>
      <c r="K29" s="136"/>
    </row>
    <row r="30" spans="1:14" ht="18" x14ac:dyDescent="0.25">
      <c r="A30" s="76"/>
      <c r="B30" s="76"/>
      <c r="C30" s="76"/>
      <c r="D30" s="76"/>
      <c r="E30" s="77"/>
      <c r="F30" s="77"/>
    </row>
    <row r="31" spans="1:14" ht="25.5" x14ac:dyDescent="0.25">
      <c r="A31" s="78" t="s">
        <v>61</v>
      </c>
      <c r="B31" s="73" t="s">
        <v>90</v>
      </c>
      <c r="C31" s="73" t="s">
        <v>91</v>
      </c>
      <c r="D31" s="74" t="s">
        <v>92</v>
      </c>
      <c r="E31" s="74" t="s">
        <v>93</v>
      </c>
      <c r="F31" s="74" t="s">
        <v>94</v>
      </c>
    </row>
    <row r="32" spans="1:14" x14ac:dyDescent="0.25">
      <c r="A32" s="79" t="s">
        <v>6</v>
      </c>
      <c r="B32" s="80">
        <v>1368282.99</v>
      </c>
      <c r="C32" s="80">
        <v>1856758</v>
      </c>
      <c r="D32" s="119">
        <v>1984200</v>
      </c>
      <c r="E32" s="119">
        <v>1829398</v>
      </c>
      <c r="F32" s="119">
        <v>1771075</v>
      </c>
      <c r="J32" s="137"/>
    </row>
    <row r="33" spans="1:10" ht="15.75" customHeight="1" x14ac:dyDescent="0.25">
      <c r="A33" s="81" t="s">
        <v>36</v>
      </c>
      <c r="B33" s="121">
        <v>1046458.5</v>
      </c>
      <c r="C33" s="82">
        <f>C32-C35-C38-C41-C51</f>
        <v>1417910</v>
      </c>
      <c r="D33" s="71">
        <v>1392704</v>
      </c>
      <c r="E33" s="71">
        <v>1392704</v>
      </c>
      <c r="F33" s="71">
        <v>1392704</v>
      </c>
      <c r="J33" s="122"/>
    </row>
    <row r="34" spans="1:10" ht="15.75" customHeight="1" x14ac:dyDescent="0.25">
      <c r="A34" s="86" t="s">
        <v>62</v>
      </c>
      <c r="B34" s="89">
        <v>1046458.5</v>
      </c>
      <c r="C34" s="84">
        <v>1417910</v>
      </c>
      <c r="D34" s="67">
        <v>1392704</v>
      </c>
      <c r="E34" s="67">
        <v>1392704</v>
      </c>
      <c r="F34" s="67">
        <v>1392704</v>
      </c>
    </row>
    <row r="35" spans="1:10" x14ac:dyDescent="0.25">
      <c r="A35" s="85" t="s">
        <v>133</v>
      </c>
      <c r="B35" s="82">
        <v>2885.74</v>
      </c>
      <c r="C35" s="82">
        <f>C36+C37</f>
        <v>14421</v>
      </c>
      <c r="D35" s="82">
        <v>8000</v>
      </c>
      <c r="E35" s="82">
        <v>9500</v>
      </c>
      <c r="F35" s="82">
        <v>11000</v>
      </c>
    </row>
    <row r="36" spans="1:10" x14ac:dyDescent="0.25">
      <c r="A36" s="86" t="s">
        <v>134</v>
      </c>
      <c r="B36" s="84">
        <v>2885.74</v>
      </c>
      <c r="C36" s="95">
        <v>10351</v>
      </c>
      <c r="D36" s="84">
        <v>8000</v>
      </c>
      <c r="E36" s="84">
        <v>9500</v>
      </c>
      <c r="F36" s="84">
        <v>11000</v>
      </c>
    </row>
    <row r="37" spans="1:10" ht="25.5" x14ac:dyDescent="0.25">
      <c r="A37" s="86" t="s">
        <v>143</v>
      </c>
      <c r="B37" s="84"/>
      <c r="C37" s="95">
        <v>4070</v>
      </c>
      <c r="D37" s="84"/>
      <c r="E37" s="84"/>
      <c r="F37" s="84"/>
    </row>
    <row r="38" spans="1:10" ht="27" customHeight="1" x14ac:dyDescent="0.25">
      <c r="A38" s="85" t="s">
        <v>63</v>
      </c>
      <c r="B38" s="82">
        <v>68096.97</v>
      </c>
      <c r="C38" s="82">
        <f>C39+C40</f>
        <v>87496</v>
      </c>
      <c r="D38" s="82">
        <v>77030</v>
      </c>
      <c r="E38" s="82">
        <v>78200</v>
      </c>
      <c r="F38" s="82">
        <v>79600</v>
      </c>
    </row>
    <row r="39" spans="1:10" ht="26.25" customHeight="1" x14ac:dyDescent="0.25">
      <c r="A39" s="86" t="s">
        <v>64</v>
      </c>
      <c r="B39" s="89">
        <v>68096.97</v>
      </c>
      <c r="C39" s="84">
        <v>75934</v>
      </c>
      <c r="D39" s="84">
        <v>77030</v>
      </c>
      <c r="E39" s="84">
        <v>78200</v>
      </c>
      <c r="F39" s="84">
        <v>79600</v>
      </c>
    </row>
    <row r="40" spans="1:10" ht="26.25" customHeight="1" x14ac:dyDescent="0.25">
      <c r="A40" s="86" t="s">
        <v>144</v>
      </c>
      <c r="B40" s="89"/>
      <c r="C40" s="84">
        <v>11562</v>
      </c>
      <c r="D40" s="84"/>
      <c r="E40" s="84"/>
      <c r="F40" s="84"/>
    </row>
    <row r="41" spans="1:10" ht="15.75" customHeight="1" x14ac:dyDescent="0.25">
      <c r="A41" s="79" t="s">
        <v>65</v>
      </c>
      <c r="B41" s="82">
        <v>226935.27</v>
      </c>
      <c r="C41" s="96">
        <f>C45+C46+C47+C48+C49+C50</f>
        <v>296959</v>
      </c>
      <c r="D41" s="82">
        <f>SUM(D42:D50)</f>
        <v>490766</v>
      </c>
      <c r="E41" s="82">
        <f t="shared" ref="E41:F41" si="1">SUM(E42:E50)</f>
        <v>337994</v>
      </c>
      <c r="F41" s="82">
        <f t="shared" si="1"/>
        <v>276771</v>
      </c>
    </row>
    <row r="42" spans="1:10" customFormat="1" x14ac:dyDescent="0.25">
      <c r="A42" s="134" t="s">
        <v>153</v>
      </c>
      <c r="B42" s="135">
        <v>0</v>
      </c>
      <c r="C42" s="135">
        <v>0</v>
      </c>
      <c r="D42" s="135">
        <v>9696</v>
      </c>
      <c r="E42" s="135">
        <v>9696</v>
      </c>
      <c r="F42" s="135">
        <v>9696</v>
      </c>
    </row>
    <row r="43" spans="1:10" customFormat="1" x14ac:dyDescent="0.25">
      <c r="A43" s="134" t="s">
        <v>154</v>
      </c>
      <c r="B43" s="135">
        <v>0</v>
      </c>
      <c r="C43" s="135">
        <v>0</v>
      </c>
      <c r="D43" s="135">
        <v>196904</v>
      </c>
      <c r="E43" s="135">
        <v>0</v>
      </c>
      <c r="F43" s="135">
        <v>0</v>
      </c>
    </row>
    <row r="44" spans="1:10" customFormat="1" x14ac:dyDescent="0.25">
      <c r="A44" s="134" t="s">
        <v>155</v>
      </c>
      <c r="B44" s="135">
        <v>0</v>
      </c>
      <c r="C44" s="135">
        <v>0</v>
      </c>
      <c r="D44" s="135">
        <v>0</v>
      </c>
      <c r="E44" s="135">
        <v>66219</v>
      </c>
      <c r="F44" s="135">
        <v>11840</v>
      </c>
    </row>
    <row r="45" spans="1:10" ht="24" customHeight="1" x14ac:dyDescent="0.25">
      <c r="A45" s="86" t="s">
        <v>66</v>
      </c>
      <c r="B45" s="89">
        <v>0</v>
      </c>
      <c r="C45" s="84">
        <f>12400+7987+10727</f>
        <v>31114</v>
      </c>
      <c r="D45" s="94">
        <v>0</v>
      </c>
      <c r="E45" s="94">
        <v>0</v>
      </c>
      <c r="F45" s="94">
        <v>0</v>
      </c>
    </row>
    <row r="46" spans="1:10" ht="25.5" customHeight="1" x14ac:dyDescent="0.25">
      <c r="A46" s="86" t="s">
        <v>67</v>
      </c>
      <c r="B46" s="89">
        <v>12000</v>
      </c>
      <c r="C46" s="84">
        <v>13000</v>
      </c>
      <c r="D46" s="94">
        <v>13000</v>
      </c>
      <c r="E46" s="94">
        <v>13000</v>
      </c>
      <c r="F46" s="94">
        <v>13000</v>
      </c>
    </row>
    <row r="47" spans="1:10" ht="25.5" x14ac:dyDescent="0.25">
      <c r="A47" s="86" t="s">
        <v>68</v>
      </c>
      <c r="B47" s="89">
        <v>201925.07</v>
      </c>
      <c r="C47" s="97">
        <f>129400+6140+82300</f>
        <v>217840</v>
      </c>
      <c r="D47" s="94">
        <v>248578</v>
      </c>
      <c r="E47" s="94">
        <v>224394</v>
      </c>
      <c r="F47" s="94">
        <v>215665</v>
      </c>
    </row>
    <row r="48" spans="1:10" ht="25.5" x14ac:dyDescent="0.25">
      <c r="A48" s="86" t="s">
        <v>135</v>
      </c>
      <c r="B48" s="94">
        <v>13010.2</v>
      </c>
      <c r="C48" s="97">
        <v>20701</v>
      </c>
      <c r="D48" s="94">
        <v>22588</v>
      </c>
      <c r="E48" s="94">
        <v>24685</v>
      </c>
      <c r="F48" s="94">
        <v>26570</v>
      </c>
    </row>
    <row r="49" spans="1:6" ht="25.5" x14ac:dyDescent="0.25">
      <c r="A49" s="86" t="s">
        <v>142</v>
      </c>
      <c r="B49" s="120"/>
      <c r="C49" s="97">
        <v>3717</v>
      </c>
      <c r="D49" s="94"/>
      <c r="E49" s="94"/>
      <c r="F49" s="94"/>
    </row>
    <row r="50" spans="1:6" ht="38.25" x14ac:dyDescent="0.25">
      <c r="A50" s="86" t="s">
        <v>141</v>
      </c>
      <c r="B50" s="120"/>
      <c r="C50" s="97">
        <v>10587</v>
      </c>
      <c r="D50" s="94"/>
      <c r="E50" s="94"/>
      <c r="F50" s="94"/>
    </row>
    <row r="51" spans="1:6" x14ac:dyDescent="0.25">
      <c r="A51" s="87" t="s">
        <v>69</v>
      </c>
      <c r="B51" s="121">
        <v>7941</v>
      </c>
      <c r="C51" s="82">
        <f>C52+C53</f>
        <v>39972</v>
      </c>
      <c r="D51" s="82">
        <v>15700</v>
      </c>
      <c r="E51" s="82">
        <v>11000</v>
      </c>
      <c r="F51" s="82">
        <v>11000</v>
      </c>
    </row>
    <row r="52" spans="1:6" x14ac:dyDescent="0.25">
      <c r="A52" s="86" t="s">
        <v>70</v>
      </c>
      <c r="B52" s="89">
        <v>7941</v>
      </c>
      <c r="C52" s="84">
        <v>39963</v>
      </c>
      <c r="D52" s="94">
        <v>15700</v>
      </c>
      <c r="E52" s="94">
        <v>1100</v>
      </c>
      <c r="F52" s="94">
        <v>11000</v>
      </c>
    </row>
    <row r="53" spans="1:6" ht="25.5" x14ac:dyDescent="0.25">
      <c r="A53" s="86" t="s">
        <v>140</v>
      </c>
      <c r="B53" s="89"/>
      <c r="C53" s="84">
        <v>9</v>
      </c>
      <c r="D53" s="84"/>
      <c r="E53" s="84"/>
      <c r="F53" s="84"/>
    </row>
    <row r="54" spans="1:6" x14ac:dyDescent="0.25">
      <c r="A54" s="90" t="s">
        <v>72</v>
      </c>
      <c r="B54" s="84">
        <v>15965.51</v>
      </c>
      <c r="C54" s="84"/>
      <c r="D54" s="84">
        <f>SUM(D55:D58)</f>
        <v>0</v>
      </c>
      <c r="E54" s="84">
        <f>SUM(E55:E58)</f>
        <v>0</v>
      </c>
      <c r="F54" s="84">
        <f>SUM(F55:F58)</f>
        <v>0</v>
      </c>
    </row>
    <row r="55" spans="1:6" ht="25.5" x14ac:dyDescent="0.25">
      <c r="A55" s="86" t="s">
        <v>136</v>
      </c>
      <c r="B55" s="89">
        <v>763</v>
      </c>
      <c r="C55" s="84"/>
      <c r="D55" s="88">
        <v>0</v>
      </c>
      <c r="E55" s="88">
        <v>0</v>
      </c>
      <c r="F55" s="88">
        <v>0</v>
      </c>
    </row>
    <row r="56" spans="1:6" ht="25.5" x14ac:dyDescent="0.25">
      <c r="A56" s="86" t="s">
        <v>137</v>
      </c>
      <c r="B56" s="89">
        <v>230.51</v>
      </c>
      <c r="C56" s="84"/>
      <c r="D56" s="88">
        <v>0</v>
      </c>
      <c r="E56" s="88">
        <v>0</v>
      </c>
      <c r="F56" s="88">
        <v>0</v>
      </c>
    </row>
    <row r="57" spans="1:6" ht="25.5" x14ac:dyDescent="0.25">
      <c r="A57" s="86" t="s">
        <v>138</v>
      </c>
      <c r="B57" s="89">
        <v>8296</v>
      </c>
      <c r="C57" s="84"/>
      <c r="D57" s="88">
        <v>0</v>
      </c>
      <c r="E57" s="88">
        <v>0</v>
      </c>
      <c r="F57" s="88">
        <v>0</v>
      </c>
    </row>
    <row r="58" spans="1:6" ht="25.5" x14ac:dyDescent="0.25">
      <c r="A58" s="86" t="s">
        <v>139</v>
      </c>
      <c r="B58" s="89">
        <v>6676</v>
      </c>
      <c r="C58" s="84"/>
      <c r="D58" s="88">
        <v>0</v>
      </c>
      <c r="E58" s="88">
        <v>0</v>
      </c>
      <c r="F58" s="88">
        <v>0</v>
      </c>
    </row>
  </sheetData>
  <mergeCells count="5">
    <mergeCell ref="A3:F3"/>
    <mergeCell ref="A5:F5"/>
    <mergeCell ref="A7:F7"/>
    <mergeCell ref="A29:F29"/>
    <mergeCell ref="A1:G1"/>
  </mergeCells>
  <pageMargins left="0.25" right="0.25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B2B3-7590-44E5-B1D6-E895BDB98724}">
  <sheetPr>
    <pageSetUpPr fitToPage="1"/>
  </sheetPr>
  <dimension ref="A1:F14"/>
  <sheetViews>
    <sheetView workbookViewId="0">
      <selection activeCell="A5" sqref="A5:F14"/>
    </sheetView>
  </sheetViews>
  <sheetFormatPr defaultRowHeight="15" x14ac:dyDescent="0.25"/>
  <cols>
    <col min="1" max="1" width="37.7109375" style="75" customWidth="1"/>
    <col min="2" max="2" width="28.42578125" style="75" customWidth="1"/>
    <col min="3" max="6" width="25.28515625" style="75" customWidth="1"/>
    <col min="7" max="16384" width="9.140625" style="75"/>
  </cols>
  <sheetData>
    <row r="1" spans="1:6" ht="42" customHeight="1" x14ac:dyDescent="0.25">
      <c r="A1" s="170" t="s">
        <v>95</v>
      </c>
      <c r="B1" s="170"/>
      <c r="C1" s="170"/>
      <c r="D1" s="170"/>
      <c r="E1" s="170"/>
      <c r="F1" s="170"/>
    </row>
    <row r="2" spans="1:6" ht="18" customHeight="1" x14ac:dyDescent="0.25">
      <c r="A2" s="76"/>
      <c r="B2" s="76"/>
      <c r="C2" s="76"/>
      <c r="D2" s="76"/>
      <c r="E2" s="76"/>
      <c r="F2" s="76"/>
    </row>
    <row r="3" spans="1:6" ht="15.75" x14ac:dyDescent="0.25">
      <c r="A3" s="169" t="s">
        <v>0</v>
      </c>
      <c r="B3" s="169"/>
      <c r="C3" s="169"/>
      <c r="D3" s="169"/>
      <c r="E3" s="171"/>
      <c r="F3" s="171"/>
    </row>
    <row r="4" spans="1:6" ht="18" x14ac:dyDescent="0.25">
      <c r="A4" s="76"/>
      <c r="B4" s="76"/>
      <c r="C4" s="76"/>
      <c r="D4" s="76"/>
      <c r="E4" s="77"/>
      <c r="F4" s="77"/>
    </row>
    <row r="5" spans="1:6" ht="18" customHeight="1" x14ac:dyDescent="0.25">
      <c r="A5" s="169" t="s">
        <v>27</v>
      </c>
      <c r="B5" s="172"/>
      <c r="C5" s="172"/>
      <c r="D5" s="172"/>
      <c r="E5" s="172"/>
      <c r="F5" s="172"/>
    </row>
    <row r="6" spans="1:6" ht="18" x14ac:dyDescent="0.25">
      <c r="A6" s="76"/>
      <c r="B6" s="76"/>
      <c r="C6" s="76"/>
      <c r="D6" s="76"/>
      <c r="E6" s="77"/>
      <c r="F6" s="77"/>
    </row>
    <row r="7" spans="1:6" ht="15.75" x14ac:dyDescent="0.25">
      <c r="A7" s="169" t="s">
        <v>73</v>
      </c>
      <c r="B7" s="173"/>
      <c r="C7" s="173"/>
      <c r="D7" s="173"/>
      <c r="E7" s="173"/>
      <c r="F7" s="173"/>
    </row>
    <row r="8" spans="1:6" ht="18" x14ac:dyDescent="0.25">
      <c r="A8" s="76"/>
      <c r="B8" s="76"/>
      <c r="C8" s="76"/>
      <c r="D8" s="76"/>
      <c r="E8" s="77"/>
      <c r="F8" s="77"/>
    </row>
    <row r="9" spans="1:6" ht="25.5" x14ac:dyDescent="0.25">
      <c r="A9" s="78" t="s">
        <v>61</v>
      </c>
      <c r="B9" s="73" t="s">
        <v>90</v>
      </c>
      <c r="C9" s="73" t="s">
        <v>91</v>
      </c>
      <c r="D9" s="74" t="s">
        <v>92</v>
      </c>
      <c r="E9" s="74" t="s">
        <v>93</v>
      </c>
      <c r="F9" s="74" t="s">
        <v>94</v>
      </c>
    </row>
    <row r="10" spans="1:6" ht="15.75" customHeight="1" x14ac:dyDescent="0.25">
      <c r="A10" s="85" t="s">
        <v>74</v>
      </c>
      <c r="B10" s="121">
        <v>1368282.99</v>
      </c>
      <c r="C10" s="82">
        <v>1856758</v>
      </c>
      <c r="D10" s="82">
        <v>1984200</v>
      </c>
      <c r="E10" s="82">
        <v>1829398</v>
      </c>
      <c r="F10" s="82">
        <v>1771075</v>
      </c>
    </row>
    <row r="11" spans="1:6" ht="29.25" customHeight="1" x14ac:dyDescent="0.25">
      <c r="A11" s="85" t="s">
        <v>145</v>
      </c>
      <c r="B11" s="121">
        <v>600</v>
      </c>
      <c r="C11" s="82">
        <v>600</v>
      </c>
      <c r="D11" s="82">
        <v>600</v>
      </c>
      <c r="E11" s="82">
        <v>600</v>
      </c>
      <c r="F11" s="82">
        <v>600</v>
      </c>
    </row>
    <row r="12" spans="1:6" x14ac:dyDescent="0.25">
      <c r="A12" s="123" t="s">
        <v>146</v>
      </c>
      <c r="B12" s="89">
        <v>600</v>
      </c>
      <c r="C12" s="84">
        <v>600</v>
      </c>
      <c r="D12" s="84">
        <v>600</v>
      </c>
      <c r="E12" s="84">
        <v>600</v>
      </c>
      <c r="F12" s="84">
        <v>600</v>
      </c>
    </row>
    <row r="13" spans="1:6" x14ac:dyDescent="0.25">
      <c r="A13" s="124" t="s">
        <v>147</v>
      </c>
      <c r="B13" s="121">
        <v>1367682.99</v>
      </c>
      <c r="C13" s="82">
        <f>C10-C11</f>
        <v>1856158</v>
      </c>
      <c r="D13" s="82">
        <v>1983800</v>
      </c>
      <c r="E13" s="82">
        <v>1828798</v>
      </c>
      <c r="F13" s="82">
        <v>1770475</v>
      </c>
    </row>
    <row r="14" spans="1:6" x14ac:dyDescent="0.25">
      <c r="A14" s="123" t="s">
        <v>148</v>
      </c>
      <c r="B14" s="89">
        <v>1367682.99</v>
      </c>
      <c r="C14" s="84">
        <v>1856158</v>
      </c>
      <c r="D14" s="84">
        <v>1983800</v>
      </c>
      <c r="E14" s="84">
        <v>1828798</v>
      </c>
      <c r="F14" s="84">
        <v>1770475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0B67-6B99-4D08-9A67-8497F98F7CE3}">
  <dimension ref="A1:J32"/>
  <sheetViews>
    <sheetView workbookViewId="0">
      <selection activeCell="I28" sqref="I28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49"/>
      <c r="B1" s="31"/>
      <c r="C1" s="31"/>
      <c r="D1" s="31"/>
      <c r="E1" s="31"/>
      <c r="F1" s="31"/>
      <c r="G1" s="31"/>
      <c r="H1" s="31"/>
      <c r="I1" s="31"/>
      <c r="J1" s="31"/>
    </row>
    <row r="2" spans="1:10" ht="15.75" x14ac:dyDescent="0.25">
      <c r="A2" s="166" t="s">
        <v>38</v>
      </c>
      <c r="B2" s="166"/>
      <c r="C2" s="166"/>
      <c r="D2" s="166"/>
      <c r="E2" s="166"/>
      <c r="F2" s="166"/>
      <c r="G2" s="166"/>
      <c r="H2" s="48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75" x14ac:dyDescent="0.25">
      <c r="A4" s="166" t="s">
        <v>39</v>
      </c>
      <c r="B4" s="166"/>
      <c r="C4" s="166"/>
      <c r="D4" s="166"/>
      <c r="E4" s="166"/>
      <c r="F4" s="166"/>
      <c r="G4" s="166"/>
      <c r="H4" s="48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37</v>
      </c>
      <c r="B6" s="37" t="s">
        <v>22</v>
      </c>
      <c r="C6" s="51" t="s">
        <v>90</v>
      </c>
      <c r="D6" s="51" t="s">
        <v>91</v>
      </c>
      <c r="E6" s="52" t="s">
        <v>92</v>
      </c>
      <c r="F6" s="52" t="s">
        <v>93</v>
      </c>
      <c r="G6" s="52" t="s">
        <v>94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10" x14ac:dyDescent="0.25">
      <c r="A9" s="47">
        <v>84</v>
      </c>
      <c r="B9" s="43" t="s">
        <v>41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10" x14ac:dyDescent="0.25">
      <c r="A10" s="47" t="s">
        <v>31</v>
      </c>
      <c r="B10" s="44"/>
      <c r="C10" s="43"/>
      <c r="D10" s="43"/>
      <c r="E10" s="43"/>
      <c r="F10" s="43"/>
      <c r="G10" s="43"/>
    </row>
    <row r="11" spans="1:10" x14ac:dyDescent="0.25">
      <c r="A11" s="41">
        <v>5</v>
      </c>
      <c r="B11" s="45" t="s">
        <v>42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10" x14ac:dyDescent="0.25">
      <c r="A12" s="47">
        <v>54</v>
      </c>
      <c r="B12" s="46" t="s">
        <v>43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10" x14ac:dyDescent="0.25">
      <c r="A13" s="47" t="s">
        <v>31</v>
      </c>
      <c r="B13" s="45"/>
      <c r="C13" s="43"/>
      <c r="D13" s="43"/>
      <c r="E13" s="42"/>
      <c r="F13" s="42"/>
      <c r="G13" s="42"/>
    </row>
    <row r="16" spans="1:10" ht="15.75" x14ac:dyDescent="0.25">
      <c r="B16" s="166" t="s">
        <v>44</v>
      </c>
      <c r="C16" s="166"/>
      <c r="D16" s="166"/>
      <c r="E16" s="166"/>
      <c r="F16" s="166"/>
      <c r="G16" s="166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37</v>
      </c>
      <c r="B18" s="37" t="s">
        <v>22</v>
      </c>
      <c r="C18" s="51" t="s">
        <v>90</v>
      </c>
      <c r="D18" s="51" t="s">
        <v>91</v>
      </c>
      <c r="E18" s="52" t="s">
        <v>92</v>
      </c>
      <c r="F18" s="52" t="s">
        <v>93</v>
      </c>
      <c r="G18" s="52" t="s">
        <v>94</v>
      </c>
    </row>
    <row r="19" spans="1:7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156</v>
      </c>
      <c r="C20" s="41">
        <v>0</v>
      </c>
      <c r="D20" s="41">
        <v>0</v>
      </c>
      <c r="E20" s="42">
        <v>0</v>
      </c>
      <c r="F20" s="42">
        <v>0</v>
      </c>
      <c r="G20" s="42">
        <v>0</v>
      </c>
    </row>
    <row r="21" spans="1:7" x14ac:dyDescent="0.25">
      <c r="A21" s="47">
        <v>81</v>
      </c>
      <c r="B21" s="43" t="s">
        <v>157</v>
      </c>
      <c r="C21" s="43">
        <v>0</v>
      </c>
      <c r="D21" s="43">
        <v>0</v>
      </c>
      <c r="E21" s="42">
        <v>0</v>
      </c>
      <c r="F21" s="42">
        <v>0</v>
      </c>
      <c r="G21" s="42">
        <v>0</v>
      </c>
    </row>
    <row r="22" spans="1:7" x14ac:dyDescent="0.25">
      <c r="A22" s="175" t="s">
        <v>31</v>
      </c>
      <c r="B22" s="43"/>
      <c r="C22" s="50"/>
      <c r="D22" s="50"/>
      <c r="E22" s="50"/>
      <c r="F22" s="50"/>
      <c r="G22" s="50"/>
    </row>
    <row r="23" spans="1:7" x14ac:dyDescent="0.25">
      <c r="A23" s="50"/>
      <c r="B23" s="176"/>
      <c r="C23" s="50"/>
      <c r="D23" s="50"/>
      <c r="E23" s="50"/>
      <c r="F23" s="50"/>
      <c r="G23" s="50"/>
    </row>
    <row r="24" spans="1:7" x14ac:dyDescent="0.25">
      <c r="A24" s="50"/>
      <c r="B24" s="41" t="s">
        <v>45</v>
      </c>
      <c r="C24" s="50"/>
      <c r="D24" s="50"/>
      <c r="E24" s="50"/>
      <c r="F24" s="50"/>
      <c r="G24" s="50"/>
    </row>
    <row r="25" spans="1:7" x14ac:dyDescent="0.25">
      <c r="A25" s="41">
        <v>1</v>
      </c>
      <c r="B25" s="41" t="s">
        <v>158</v>
      </c>
      <c r="C25" s="41">
        <v>0</v>
      </c>
      <c r="D25" s="41">
        <v>0</v>
      </c>
      <c r="E25" s="42">
        <v>0</v>
      </c>
      <c r="F25" s="42">
        <v>0</v>
      </c>
      <c r="G25" s="42">
        <v>0</v>
      </c>
    </row>
    <row r="26" spans="1:7" x14ac:dyDescent="0.25">
      <c r="A26" s="47">
        <v>11</v>
      </c>
      <c r="B26" s="43" t="s">
        <v>158</v>
      </c>
      <c r="C26" s="43"/>
      <c r="D26" s="43"/>
      <c r="E26" s="42"/>
      <c r="F26" s="42"/>
      <c r="G26" s="42"/>
    </row>
    <row r="27" spans="1:7" x14ac:dyDescent="0.25">
      <c r="A27" s="175" t="s">
        <v>31</v>
      </c>
      <c r="B27" s="177"/>
      <c r="C27" s="50"/>
      <c r="D27" s="50"/>
      <c r="E27" s="50"/>
      <c r="F27" s="50"/>
      <c r="G27" s="50"/>
    </row>
    <row r="28" spans="1:7" x14ac:dyDescent="0.25">
      <c r="A28" s="41">
        <v>3</v>
      </c>
      <c r="B28" s="41" t="s">
        <v>159</v>
      </c>
      <c r="C28" s="41">
        <v>0</v>
      </c>
      <c r="D28" s="41">
        <v>0</v>
      </c>
      <c r="E28" s="42">
        <v>0</v>
      </c>
      <c r="F28" s="42">
        <v>0</v>
      </c>
      <c r="G28" s="42">
        <v>0</v>
      </c>
    </row>
    <row r="29" spans="1:7" x14ac:dyDescent="0.25">
      <c r="A29" s="47">
        <v>31</v>
      </c>
      <c r="B29" s="43" t="s">
        <v>160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161</v>
      </c>
      <c r="C30" s="41"/>
      <c r="D30" s="41"/>
      <c r="E30" s="42"/>
      <c r="F30" s="42"/>
      <c r="G30" s="42"/>
    </row>
    <row r="31" spans="1:7" x14ac:dyDescent="0.25">
      <c r="A31" s="47">
        <v>43</v>
      </c>
      <c r="B31" s="43" t="s">
        <v>162</v>
      </c>
      <c r="C31" s="43"/>
      <c r="D31" s="43"/>
      <c r="E31" s="42"/>
      <c r="F31" s="42"/>
      <c r="G31" s="42"/>
    </row>
    <row r="32" spans="1:7" x14ac:dyDescent="0.25">
      <c r="A32" s="47" t="s">
        <v>31</v>
      </c>
      <c r="B32" s="43"/>
      <c r="C32" s="43"/>
      <c r="D32" s="43"/>
      <c r="E32" s="42"/>
      <c r="F32" s="42"/>
      <c r="G32" s="42"/>
    </row>
  </sheetData>
  <mergeCells count="3">
    <mergeCell ref="A2:G2"/>
    <mergeCell ref="A4:G4"/>
    <mergeCell ref="B16:G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7A9B-585A-4892-9768-5C057D4F79F3}">
  <sheetPr>
    <pageSetUpPr fitToPage="1"/>
  </sheetPr>
  <dimension ref="A2:H210"/>
  <sheetViews>
    <sheetView topLeftCell="C1" workbookViewId="0">
      <selection activeCell="J25" sqref="J25"/>
    </sheetView>
  </sheetViews>
  <sheetFormatPr defaultRowHeight="15" x14ac:dyDescent="0.25"/>
  <cols>
    <col min="1" max="1" width="13.5703125" customWidth="1"/>
    <col min="2" max="2" width="57.5703125" customWidth="1"/>
    <col min="3" max="7" width="18.7109375" customWidth="1"/>
    <col min="8" max="8" width="10.140625" bestFit="1" customWidth="1"/>
  </cols>
  <sheetData>
    <row r="2" spans="1:7" ht="23.25" customHeight="1" x14ac:dyDescent="0.25">
      <c r="A2" s="174" t="s">
        <v>89</v>
      </c>
      <c r="B2" s="174"/>
      <c r="C2" s="174"/>
      <c r="D2" s="174"/>
      <c r="E2" s="174"/>
      <c r="F2" s="174"/>
      <c r="G2" s="174"/>
    </row>
    <row r="3" spans="1:7" ht="12" customHeight="1" x14ac:dyDescent="0.25">
      <c r="A3" s="93"/>
      <c r="B3" s="93"/>
      <c r="C3" s="93"/>
      <c r="D3" s="93"/>
      <c r="E3" s="132"/>
      <c r="F3" s="93"/>
      <c r="G3" s="93"/>
    </row>
    <row r="4" spans="1:7" ht="26.25" customHeight="1" x14ac:dyDescent="0.25">
      <c r="A4" s="133" t="s">
        <v>47</v>
      </c>
      <c r="B4" s="133" t="s">
        <v>48</v>
      </c>
      <c r="C4" s="38" t="s">
        <v>90</v>
      </c>
      <c r="D4" s="38" t="s">
        <v>91</v>
      </c>
      <c r="E4" s="36" t="s">
        <v>92</v>
      </c>
      <c r="F4" s="36" t="s">
        <v>93</v>
      </c>
      <c r="G4" s="36" t="s">
        <v>94</v>
      </c>
    </row>
    <row r="5" spans="1:7" ht="12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107" t="s">
        <v>99</v>
      </c>
      <c r="B6" s="107"/>
      <c r="C6" s="108">
        <v>1368283</v>
      </c>
      <c r="D6" s="108">
        <v>1856578</v>
      </c>
      <c r="E6" s="108">
        <v>1984200</v>
      </c>
      <c r="F6" s="108">
        <v>1829398</v>
      </c>
      <c r="G6" s="108">
        <v>1771075</v>
      </c>
    </row>
    <row r="7" spans="1:7" x14ac:dyDescent="0.25">
      <c r="A7" s="91" t="s">
        <v>117</v>
      </c>
      <c r="B7" s="91"/>
      <c r="C7" s="92">
        <v>1368282.99</v>
      </c>
      <c r="D7" s="92">
        <v>1856578</v>
      </c>
      <c r="E7" s="92">
        <v>1984200</v>
      </c>
      <c r="F7" s="92">
        <v>1829398</v>
      </c>
      <c r="G7" s="92">
        <v>1771075</v>
      </c>
    </row>
    <row r="8" spans="1:7" x14ac:dyDescent="0.25">
      <c r="A8" s="109" t="s">
        <v>75</v>
      </c>
      <c r="B8" s="109"/>
      <c r="C8" s="110">
        <v>1046459</v>
      </c>
      <c r="D8" s="110">
        <v>1417910</v>
      </c>
      <c r="E8" s="110">
        <v>1392704</v>
      </c>
      <c r="F8" s="110">
        <v>1392704</v>
      </c>
      <c r="G8" s="110">
        <v>1392704</v>
      </c>
    </row>
    <row r="9" spans="1:7" x14ac:dyDescent="0.25">
      <c r="A9" s="109" t="s">
        <v>100</v>
      </c>
      <c r="B9" s="109"/>
      <c r="C9" s="110">
        <v>2885.74</v>
      </c>
      <c r="D9" s="110">
        <v>10351</v>
      </c>
      <c r="E9" s="110">
        <v>8000</v>
      </c>
      <c r="F9" s="110">
        <v>9500</v>
      </c>
      <c r="G9" s="110">
        <v>11000</v>
      </c>
    </row>
    <row r="10" spans="1:7" x14ac:dyDescent="0.25">
      <c r="A10" s="109" t="s">
        <v>101</v>
      </c>
      <c r="B10" s="109"/>
      <c r="C10" s="110">
        <v>0</v>
      </c>
      <c r="D10" s="110">
        <v>4070</v>
      </c>
      <c r="E10" s="110">
        <v>0</v>
      </c>
      <c r="F10" s="110">
        <v>0</v>
      </c>
      <c r="G10" s="110">
        <v>0</v>
      </c>
    </row>
    <row r="11" spans="1:7" x14ac:dyDescent="0.25">
      <c r="A11" s="109" t="s">
        <v>76</v>
      </c>
      <c r="B11" s="109"/>
      <c r="C11" s="110">
        <v>68097</v>
      </c>
      <c r="D11" s="110">
        <v>87496</v>
      </c>
      <c r="E11" s="110">
        <v>77030</v>
      </c>
      <c r="F11" s="110">
        <v>78200</v>
      </c>
      <c r="G11" s="110">
        <v>79600</v>
      </c>
    </row>
    <row r="12" spans="1:7" x14ac:dyDescent="0.25">
      <c r="A12" s="109" t="s">
        <v>102</v>
      </c>
      <c r="B12" s="109"/>
      <c r="C12" s="110">
        <v>0</v>
      </c>
      <c r="D12" s="110">
        <v>1562</v>
      </c>
      <c r="E12" s="110">
        <v>0</v>
      </c>
      <c r="F12" s="110">
        <v>0</v>
      </c>
      <c r="G12" s="110">
        <v>0</v>
      </c>
    </row>
    <row r="13" spans="1:7" x14ac:dyDescent="0.25">
      <c r="A13" s="109" t="s">
        <v>103</v>
      </c>
      <c r="B13" s="109"/>
      <c r="C13" s="110">
        <v>0</v>
      </c>
      <c r="D13" s="110">
        <v>0</v>
      </c>
      <c r="E13" s="110">
        <v>0</v>
      </c>
      <c r="F13" s="110">
        <v>0</v>
      </c>
      <c r="G13" s="110">
        <v>0</v>
      </c>
    </row>
    <row r="14" spans="1:7" x14ac:dyDescent="0.25">
      <c r="A14" s="109" t="s">
        <v>104</v>
      </c>
      <c r="B14" s="109"/>
      <c r="C14" s="110">
        <v>0</v>
      </c>
      <c r="D14" s="110">
        <v>0</v>
      </c>
      <c r="E14" s="110">
        <v>9696</v>
      </c>
      <c r="F14" s="110">
        <v>9696</v>
      </c>
      <c r="G14" s="110">
        <v>9696</v>
      </c>
    </row>
    <row r="15" spans="1:7" x14ac:dyDescent="0.25">
      <c r="A15" s="111" t="s">
        <v>105</v>
      </c>
      <c r="B15" s="111"/>
      <c r="C15" s="112">
        <v>0</v>
      </c>
      <c r="D15" s="112">
        <v>0</v>
      </c>
      <c r="E15" s="112">
        <v>9696</v>
      </c>
      <c r="F15" s="112">
        <v>9696</v>
      </c>
      <c r="G15" s="112">
        <v>9696</v>
      </c>
    </row>
    <row r="16" spans="1:7" x14ac:dyDescent="0.25">
      <c r="A16" s="109" t="s">
        <v>106</v>
      </c>
      <c r="B16" s="109"/>
      <c r="C16" s="110">
        <v>0</v>
      </c>
      <c r="D16" s="110">
        <v>0</v>
      </c>
      <c r="E16" s="110">
        <v>0</v>
      </c>
      <c r="F16" s="110">
        <v>0</v>
      </c>
      <c r="G16" s="110">
        <v>0</v>
      </c>
    </row>
    <row r="17" spans="1:8" x14ac:dyDescent="0.25">
      <c r="A17" s="109" t="s">
        <v>107</v>
      </c>
      <c r="B17" s="109"/>
      <c r="C17" s="110">
        <v>0</v>
      </c>
      <c r="D17" s="110">
        <v>0</v>
      </c>
      <c r="E17" s="110">
        <v>196904</v>
      </c>
      <c r="F17" s="110">
        <v>66219</v>
      </c>
      <c r="G17" s="110">
        <v>11840</v>
      </c>
      <c r="H17" s="131"/>
    </row>
    <row r="18" spans="1:8" x14ac:dyDescent="0.25">
      <c r="A18" s="111" t="s">
        <v>108</v>
      </c>
      <c r="B18" s="111"/>
      <c r="C18" s="112">
        <v>0</v>
      </c>
      <c r="D18" s="112">
        <v>0</v>
      </c>
      <c r="E18" s="112">
        <v>196904</v>
      </c>
      <c r="F18" s="112">
        <v>0</v>
      </c>
      <c r="G18" s="112">
        <v>0</v>
      </c>
    </row>
    <row r="19" spans="1:8" x14ac:dyDescent="0.25">
      <c r="A19" s="111" t="s">
        <v>109</v>
      </c>
      <c r="B19" s="111"/>
      <c r="C19" s="112">
        <v>0</v>
      </c>
      <c r="D19" s="112">
        <v>0</v>
      </c>
      <c r="E19" s="112">
        <v>0</v>
      </c>
      <c r="F19" s="112">
        <v>66219</v>
      </c>
      <c r="G19" s="112">
        <v>11840</v>
      </c>
    </row>
    <row r="20" spans="1:8" x14ac:dyDescent="0.25">
      <c r="A20" s="109" t="s">
        <v>77</v>
      </c>
      <c r="B20" s="109"/>
      <c r="C20" s="110">
        <v>0</v>
      </c>
      <c r="D20" s="110">
        <v>31114</v>
      </c>
      <c r="E20" s="110">
        <v>0</v>
      </c>
      <c r="F20" s="110">
        <v>0</v>
      </c>
      <c r="G20" s="110">
        <v>0</v>
      </c>
    </row>
    <row r="21" spans="1:8" x14ac:dyDescent="0.25">
      <c r="A21" s="109" t="s">
        <v>110</v>
      </c>
      <c r="B21" s="109"/>
      <c r="C21" s="110">
        <v>0</v>
      </c>
      <c r="D21" s="110">
        <v>0</v>
      </c>
      <c r="E21" s="110">
        <v>0</v>
      </c>
      <c r="F21" s="110">
        <v>0</v>
      </c>
      <c r="G21" s="110">
        <v>0</v>
      </c>
    </row>
    <row r="22" spans="1:8" x14ac:dyDescent="0.25">
      <c r="A22" s="109" t="s">
        <v>78</v>
      </c>
      <c r="B22" s="109"/>
      <c r="C22" s="110">
        <v>12000</v>
      </c>
      <c r="D22" s="110">
        <v>13000</v>
      </c>
      <c r="E22" s="110">
        <v>13000</v>
      </c>
      <c r="F22" s="110">
        <v>13000</v>
      </c>
      <c r="G22" s="110">
        <v>13000</v>
      </c>
    </row>
    <row r="23" spans="1:8" x14ac:dyDescent="0.25">
      <c r="A23" s="109" t="s">
        <v>79</v>
      </c>
      <c r="B23" s="109"/>
      <c r="C23" s="110">
        <v>201925</v>
      </c>
      <c r="D23" s="110">
        <v>217840</v>
      </c>
      <c r="E23" s="110">
        <v>248578</v>
      </c>
      <c r="F23" s="110">
        <v>224394</v>
      </c>
      <c r="G23" s="110">
        <v>215665</v>
      </c>
    </row>
    <row r="24" spans="1:8" x14ac:dyDescent="0.25">
      <c r="A24" s="109" t="s">
        <v>111</v>
      </c>
      <c r="B24" s="109"/>
      <c r="C24" s="110">
        <v>13010.2</v>
      </c>
      <c r="D24" s="110">
        <v>20701</v>
      </c>
      <c r="E24" s="110">
        <v>22588</v>
      </c>
      <c r="F24" s="110">
        <v>24685</v>
      </c>
      <c r="G24" s="110">
        <v>26570</v>
      </c>
    </row>
    <row r="25" spans="1:8" x14ac:dyDescent="0.25">
      <c r="A25" s="109" t="s">
        <v>112</v>
      </c>
      <c r="B25" s="109"/>
      <c r="C25" s="110">
        <v>0</v>
      </c>
      <c r="D25" s="110">
        <v>3717</v>
      </c>
      <c r="E25" s="110">
        <v>0</v>
      </c>
      <c r="F25" s="110">
        <v>0</v>
      </c>
      <c r="G25" s="110">
        <v>0</v>
      </c>
    </row>
    <row r="26" spans="1:8" x14ac:dyDescent="0.25">
      <c r="A26" s="109" t="s">
        <v>113</v>
      </c>
      <c r="B26" s="109"/>
      <c r="C26" s="110">
        <v>0</v>
      </c>
      <c r="D26" s="110">
        <v>10587</v>
      </c>
      <c r="E26" s="110">
        <v>0</v>
      </c>
      <c r="F26" s="110">
        <v>0</v>
      </c>
      <c r="G26" s="110">
        <v>0</v>
      </c>
    </row>
    <row r="27" spans="1:8" x14ac:dyDescent="0.25">
      <c r="A27" s="109" t="s">
        <v>80</v>
      </c>
      <c r="B27" s="109"/>
      <c r="C27" s="110">
        <v>7941</v>
      </c>
      <c r="D27" s="110">
        <v>39963</v>
      </c>
      <c r="E27" s="110">
        <v>15700</v>
      </c>
      <c r="F27" s="110">
        <v>11000</v>
      </c>
      <c r="G27" s="110">
        <v>11000</v>
      </c>
    </row>
    <row r="28" spans="1:8" x14ac:dyDescent="0.25">
      <c r="A28" s="109" t="s">
        <v>114</v>
      </c>
      <c r="B28" s="109"/>
      <c r="C28" s="110">
        <v>0</v>
      </c>
      <c r="D28" s="110">
        <v>9</v>
      </c>
      <c r="E28" s="110">
        <v>0</v>
      </c>
      <c r="F28" s="110">
        <v>0</v>
      </c>
      <c r="G28" s="110">
        <v>0</v>
      </c>
    </row>
    <row r="29" spans="1:8" x14ac:dyDescent="0.25">
      <c r="A29" s="109" t="s">
        <v>115</v>
      </c>
      <c r="B29" s="109"/>
      <c r="C29" s="110">
        <v>763</v>
      </c>
      <c r="D29" s="110">
        <v>0</v>
      </c>
      <c r="E29" s="110">
        <v>0</v>
      </c>
      <c r="F29" s="110">
        <v>0</v>
      </c>
      <c r="G29" s="110">
        <v>0</v>
      </c>
    </row>
    <row r="30" spans="1:8" x14ac:dyDescent="0.25">
      <c r="A30" s="109" t="s">
        <v>116</v>
      </c>
      <c r="B30" s="109"/>
      <c r="C30" s="110">
        <v>230.51</v>
      </c>
      <c r="D30" s="110">
        <v>0</v>
      </c>
      <c r="E30" s="110">
        <v>0</v>
      </c>
      <c r="F30" s="110">
        <v>0</v>
      </c>
      <c r="G30" s="110">
        <v>0</v>
      </c>
    </row>
    <row r="31" spans="1:8" x14ac:dyDescent="0.25">
      <c r="A31" s="109" t="s">
        <v>81</v>
      </c>
      <c r="B31" s="109"/>
      <c r="C31" s="110">
        <v>8296</v>
      </c>
      <c r="D31" s="110">
        <v>0</v>
      </c>
      <c r="E31" s="110">
        <v>0</v>
      </c>
      <c r="F31" s="110">
        <v>0</v>
      </c>
      <c r="G31" s="110">
        <v>0</v>
      </c>
    </row>
    <row r="32" spans="1:8" x14ac:dyDescent="0.25">
      <c r="A32" s="109" t="s">
        <v>82</v>
      </c>
      <c r="B32" s="109"/>
      <c r="C32" s="110">
        <v>6676</v>
      </c>
      <c r="D32" s="110">
        <v>0</v>
      </c>
      <c r="E32" s="110">
        <v>0</v>
      </c>
      <c r="F32" s="110">
        <v>0</v>
      </c>
      <c r="G32" s="110">
        <v>0</v>
      </c>
    </row>
    <row r="33" spans="1:7" x14ac:dyDescent="0.25">
      <c r="A33" s="91" t="s">
        <v>117</v>
      </c>
      <c r="B33" s="91"/>
      <c r="C33" s="92">
        <v>1368282.99</v>
      </c>
      <c r="D33" s="92">
        <v>1856158</v>
      </c>
      <c r="E33" s="92">
        <v>1984200</v>
      </c>
      <c r="F33" s="92">
        <v>1829398</v>
      </c>
      <c r="G33" s="92">
        <v>1771075</v>
      </c>
    </row>
    <row r="34" spans="1:7" x14ac:dyDescent="0.25">
      <c r="A34" s="113" t="s">
        <v>118</v>
      </c>
      <c r="B34" s="113"/>
      <c r="C34" s="114">
        <v>600</v>
      </c>
      <c r="D34" s="114">
        <v>600</v>
      </c>
      <c r="E34" s="114">
        <v>600</v>
      </c>
      <c r="F34" s="114">
        <v>600</v>
      </c>
      <c r="G34" s="114">
        <v>600</v>
      </c>
    </row>
    <row r="35" spans="1:7" x14ac:dyDescent="0.25">
      <c r="A35" s="115" t="s">
        <v>119</v>
      </c>
      <c r="B35" s="115"/>
      <c r="C35" s="116">
        <v>600</v>
      </c>
      <c r="D35" s="116">
        <v>600</v>
      </c>
      <c r="E35" s="116">
        <v>600</v>
      </c>
      <c r="F35" s="116">
        <v>600</v>
      </c>
      <c r="G35" s="116">
        <v>600</v>
      </c>
    </row>
    <row r="36" spans="1:7" x14ac:dyDescent="0.25">
      <c r="A36" s="109" t="s">
        <v>75</v>
      </c>
      <c r="B36" s="109"/>
      <c r="C36" s="110">
        <v>600</v>
      </c>
      <c r="D36" s="110">
        <v>600</v>
      </c>
      <c r="E36" s="110">
        <v>600</v>
      </c>
      <c r="F36" s="110">
        <v>600</v>
      </c>
      <c r="G36" s="110">
        <v>600</v>
      </c>
    </row>
    <row r="37" spans="1:7" x14ac:dyDescent="0.25">
      <c r="A37" s="117" t="s">
        <v>83</v>
      </c>
      <c r="B37" s="117"/>
      <c r="C37" s="117">
        <v>600</v>
      </c>
      <c r="D37" s="117">
        <v>600</v>
      </c>
      <c r="E37" s="117">
        <v>600</v>
      </c>
      <c r="F37" s="117">
        <v>600</v>
      </c>
      <c r="G37" s="117">
        <v>600</v>
      </c>
    </row>
    <row r="38" spans="1:7" x14ac:dyDescent="0.25">
      <c r="A38" s="117" t="s">
        <v>85</v>
      </c>
      <c r="B38" s="117"/>
      <c r="C38" s="117">
        <v>600</v>
      </c>
      <c r="D38" s="117">
        <v>600</v>
      </c>
      <c r="E38" s="117">
        <v>600</v>
      </c>
      <c r="F38" s="117">
        <v>600</v>
      </c>
      <c r="G38" s="117">
        <v>600</v>
      </c>
    </row>
    <row r="39" spans="1:7" x14ac:dyDescent="0.25">
      <c r="A39" s="113" t="s">
        <v>120</v>
      </c>
      <c r="B39" s="113"/>
      <c r="C39" s="114">
        <v>1367682.99</v>
      </c>
      <c r="D39" s="114">
        <v>1856158</v>
      </c>
      <c r="E39" s="114">
        <v>1983600</v>
      </c>
      <c r="F39" s="114">
        <v>1828798</v>
      </c>
      <c r="G39" s="114">
        <v>1770475</v>
      </c>
    </row>
    <row r="40" spans="1:7" x14ac:dyDescent="0.25">
      <c r="A40" s="115" t="s">
        <v>121</v>
      </c>
      <c r="B40" s="115"/>
      <c r="C40" s="116">
        <v>164507.03</v>
      </c>
      <c r="D40" s="116">
        <v>191221</v>
      </c>
      <c r="E40" s="116">
        <v>184424</v>
      </c>
      <c r="F40" s="116">
        <v>185924</v>
      </c>
      <c r="G40" s="116">
        <v>188324</v>
      </c>
    </row>
    <row r="41" spans="1:7" x14ac:dyDescent="0.25">
      <c r="A41" s="109" t="s">
        <v>75</v>
      </c>
      <c r="B41" s="109"/>
      <c r="C41" s="110">
        <v>71291.39</v>
      </c>
      <c r="D41" s="110">
        <v>91135</v>
      </c>
      <c r="E41" s="110">
        <v>85964</v>
      </c>
      <c r="F41" s="110">
        <v>85964</v>
      </c>
      <c r="G41" s="110">
        <v>85964</v>
      </c>
    </row>
    <row r="42" spans="1:7" x14ac:dyDescent="0.25">
      <c r="A42" s="117" t="s">
        <v>83</v>
      </c>
      <c r="B42" s="117"/>
      <c r="C42" s="117">
        <v>71291.39</v>
      </c>
      <c r="D42" s="117">
        <v>91135</v>
      </c>
      <c r="E42" s="117">
        <v>85964</v>
      </c>
      <c r="F42" s="117">
        <v>85964</v>
      </c>
      <c r="G42" s="117">
        <v>85964</v>
      </c>
    </row>
    <row r="43" spans="1:7" x14ac:dyDescent="0.25">
      <c r="A43" s="117" t="s">
        <v>85</v>
      </c>
      <c r="B43" s="117"/>
      <c r="C43" s="117">
        <v>71291.39</v>
      </c>
      <c r="D43" s="117">
        <v>91135</v>
      </c>
      <c r="E43" s="117">
        <v>85964</v>
      </c>
      <c r="F43" s="117">
        <v>85964</v>
      </c>
      <c r="G43" s="117">
        <v>85964</v>
      </c>
    </row>
    <row r="44" spans="1:7" x14ac:dyDescent="0.25">
      <c r="A44" s="109" t="s">
        <v>100</v>
      </c>
      <c r="B44" s="109"/>
      <c r="C44" s="110">
        <v>2885.74</v>
      </c>
      <c r="D44" s="110">
        <v>10351</v>
      </c>
      <c r="E44" s="110">
        <v>8000</v>
      </c>
      <c r="F44" s="110">
        <v>9500</v>
      </c>
      <c r="G44" s="110">
        <v>11000</v>
      </c>
    </row>
    <row r="45" spans="1:7" x14ac:dyDescent="0.25">
      <c r="A45" s="117" t="s">
        <v>83</v>
      </c>
      <c r="B45" s="117"/>
      <c r="C45" s="117">
        <v>2885.74</v>
      </c>
      <c r="D45" s="117">
        <v>10351</v>
      </c>
      <c r="E45" s="117">
        <v>8000</v>
      </c>
      <c r="F45" s="117">
        <v>9500</v>
      </c>
      <c r="G45" s="117">
        <v>11000</v>
      </c>
    </row>
    <row r="46" spans="1:7" x14ac:dyDescent="0.25">
      <c r="A46" s="117" t="s">
        <v>85</v>
      </c>
      <c r="B46" s="117"/>
      <c r="C46" s="117">
        <v>2885.74</v>
      </c>
      <c r="D46" s="117">
        <f>D45-206</f>
        <v>10145</v>
      </c>
      <c r="E46" s="117">
        <v>7590</v>
      </c>
      <c r="F46" s="117">
        <v>9090</v>
      </c>
      <c r="G46" s="117">
        <v>10590</v>
      </c>
    </row>
    <row r="47" spans="1:7" x14ac:dyDescent="0.25">
      <c r="A47" s="117" t="s">
        <v>122</v>
      </c>
      <c r="B47" s="117"/>
      <c r="C47" s="117">
        <v>0</v>
      </c>
      <c r="D47" s="117">
        <v>206</v>
      </c>
      <c r="E47" s="117">
        <v>410</v>
      </c>
      <c r="F47" s="117">
        <v>410</v>
      </c>
      <c r="G47" s="117">
        <v>410</v>
      </c>
    </row>
    <row r="48" spans="1:7" x14ac:dyDescent="0.25">
      <c r="A48" s="109" t="s">
        <v>101</v>
      </c>
      <c r="B48" s="109"/>
      <c r="C48" s="110">
        <v>0</v>
      </c>
      <c r="D48" s="110">
        <v>4070</v>
      </c>
      <c r="E48" s="110">
        <v>0</v>
      </c>
      <c r="F48" s="110">
        <v>0</v>
      </c>
      <c r="G48" s="110">
        <v>0</v>
      </c>
    </row>
    <row r="49" spans="1:7" x14ac:dyDescent="0.25">
      <c r="A49" s="117" t="s">
        <v>83</v>
      </c>
      <c r="B49" s="117"/>
      <c r="C49" s="117">
        <v>0</v>
      </c>
      <c r="D49" s="117">
        <v>4070</v>
      </c>
      <c r="E49" s="117">
        <v>0</v>
      </c>
      <c r="F49" s="117">
        <v>0</v>
      </c>
      <c r="G49" s="117">
        <v>0</v>
      </c>
    </row>
    <row r="50" spans="1:7" x14ac:dyDescent="0.25">
      <c r="A50" s="117" t="s">
        <v>85</v>
      </c>
      <c r="B50" s="117"/>
      <c r="C50" s="117">
        <v>0</v>
      </c>
      <c r="D50" s="117">
        <v>4070</v>
      </c>
      <c r="E50" s="117">
        <v>0</v>
      </c>
      <c r="F50" s="117">
        <v>0</v>
      </c>
      <c r="G50" s="117">
        <v>0</v>
      </c>
    </row>
    <row r="51" spans="1:7" x14ac:dyDescent="0.25">
      <c r="A51" s="109" t="s">
        <v>76</v>
      </c>
      <c r="B51" s="109"/>
      <c r="C51" s="110">
        <v>63110.42</v>
      </c>
      <c r="D51" s="110">
        <v>64954</v>
      </c>
      <c r="E51" s="110">
        <v>71400</v>
      </c>
      <c r="F51" s="110">
        <v>71400</v>
      </c>
      <c r="G51" s="110">
        <v>72300</v>
      </c>
    </row>
    <row r="52" spans="1:7" x14ac:dyDescent="0.25">
      <c r="A52" s="117" t="s">
        <v>83</v>
      </c>
      <c r="B52" s="117"/>
      <c r="C52" s="117">
        <v>63110.42</v>
      </c>
      <c r="D52" s="117">
        <v>64954</v>
      </c>
      <c r="E52" s="117">
        <v>71400</v>
      </c>
      <c r="F52" s="117">
        <v>71400</v>
      </c>
      <c r="G52" s="117">
        <v>72300</v>
      </c>
    </row>
    <row r="53" spans="1:7" x14ac:dyDescent="0.25">
      <c r="A53" s="117" t="s">
        <v>85</v>
      </c>
      <c r="B53" s="117"/>
      <c r="C53" s="117">
        <v>63110.42</v>
      </c>
      <c r="D53" s="117">
        <v>64954</v>
      </c>
      <c r="E53" s="117">
        <v>71400</v>
      </c>
      <c r="F53" s="117">
        <v>71400</v>
      </c>
      <c r="G53" s="117">
        <v>72300</v>
      </c>
    </row>
    <row r="54" spans="1:7" x14ac:dyDescent="0.25">
      <c r="A54" s="109" t="s">
        <v>102</v>
      </c>
      <c r="B54" s="109"/>
      <c r="C54" s="110">
        <v>0</v>
      </c>
      <c r="D54" s="110">
        <v>1562</v>
      </c>
      <c r="E54" s="110">
        <v>0</v>
      </c>
      <c r="F54" s="110">
        <v>0</v>
      </c>
      <c r="G54" s="110">
        <v>0</v>
      </c>
    </row>
    <row r="55" spans="1:7" x14ac:dyDescent="0.25">
      <c r="A55" s="117" t="s">
        <v>83</v>
      </c>
      <c r="B55" s="117"/>
      <c r="C55" s="117">
        <v>0</v>
      </c>
      <c r="D55" s="117">
        <v>1562</v>
      </c>
      <c r="E55" s="117">
        <v>0</v>
      </c>
      <c r="F55" s="117">
        <v>0</v>
      </c>
      <c r="G55" s="117">
        <v>0</v>
      </c>
    </row>
    <row r="56" spans="1:7" x14ac:dyDescent="0.25">
      <c r="A56" s="117" t="s">
        <v>85</v>
      </c>
      <c r="B56" s="117"/>
      <c r="C56" s="117">
        <v>0</v>
      </c>
      <c r="D56" s="117">
        <v>1562</v>
      </c>
      <c r="E56" s="117">
        <v>0</v>
      </c>
      <c r="F56" s="117">
        <v>0</v>
      </c>
      <c r="G56" s="117">
        <v>0</v>
      </c>
    </row>
    <row r="57" spans="1:7" x14ac:dyDescent="0.25">
      <c r="A57" s="109" t="s">
        <v>78</v>
      </c>
      <c r="B57" s="109"/>
      <c r="C57" s="110">
        <v>12000</v>
      </c>
      <c r="D57" s="110">
        <v>13000</v>
      </c>
      <c r="E57" s="110">
        <v>13000</v>
      </c>
      <c r="F57" s="110">
        <v>13000</v>
      </c>
      <c r="G57" s="110">
        <v>13000</v>
      </c>
    </row>
    <row r="58" spans="1:7" x14ac:dyDescent="0.25">
      <c r="A58" s="117" t="s">
        <v>83</v>
      </c>
      <c r="B58" s="117"/>
      <c r="C58" s="117">
        <v>12000</v>
      </c>
      <c r="D58" s="117">
        <v>13000</v>
      </c>
      <c r="E58" s="117">
        <v>13000</v>
      </c>
      <c r="F58" s="117">
        <v>13000</v>
      </c>
      <c r="G58" s="117">
        <v>13000</v>
      </c>
    </row>
    <row r="59" spans="1:7" x14ac:dyDescent="0.25">
      <c r="A59" s="117" t="s">
        <v>85</v>
      </c>
      <c r="B59" s="117"/>
      <c r="C59" s="117">
        <v>12000</v>
      </c>
      <c r="D59" s="117">
        <v>13000</v>
      </c>
      <c r="E59" s="117">
        <v>13000</v>
      </c>
      <c r="F59" s="117">
        <v>13000</v>
      </c>
      <c r="G59" s="117">
        <v>13000</v>
      </c>
    </row>
    <row r="60" spans="1:7" x14ac:dyDescent="0.25">
      <c r="A60" s="109" t="s">
        <v>79</v>
      </c>
      <c r="B60" s="109"/>
      <c r="C60" s="110">
        <v>6160.48</v>
      </c>
      <c r="D60" s="110">
        <v>6140</v>
      </c>
      <c r="E60" s="110">
        <v>6060</v>
      </c>
      <c r="F60" s="110">
        <v>6060</v>
      </c>
      <c r="G60" s="110">
        <v>6060</v>
      </c>
    </row>
    <row r="61" spans="1:7" x14ac:dyDescent="0.25">
      <c r="A61" s="117" t="s">
        <v>83</v>
      </c>
      <c r="B61" s="117"/>
      <c r="C61" s="117">
        <v>6031.1</v>
      </c>
      <c r="D61" s="117">
        <v>6140</v>
      </c>
      <c r="E61" s="117">
        <v>6060</v>
      </c>
      <c r="F61" s="117">
        <v>6060</v>
      </c>
      <c r="G61" s="117">
        <v>6060</v>
      </c>
    </row>
    <row r="62" spans="1:7" x14ac:dyDescent="0.25">
      <c r="A62" s="117" t="s">
        <v>85</v>
      </c>
      <c r="B62" s="117"/>
      <c r="C62" s="117">
        <v>6031.1</v>
      </c>
      <c r="D62" s="117">
        <v>6140</v>
      </c>
      <c r="E62" s="117">
        <v>6060</v>
      </c>
      <c r="F62" s="117">
        <v>6060</v>
      </c>
      <c r="G62" s="117">
        <v>6060</v>
      </c>
    </row>
    <row r="63" spans="1:7" x14ac:dyDescent="0.25">
      <c r="A63" s="117" t="s">
        <v>86</v>
      </c>
      <c r="B63" s="117"/>
      <c r="C63" s="117">
        <v>129.38</v>
      </c>
      <c r="D63" s="117">
        <v>0</v>
      </c>
      <c r="E63" s="117">
        <v>0</v>
      </c>
      <c r="F63" s="117">
        <v>0</v>
      </c>
      <c r="G63" s="117">
        <v>0</v>
      </c>
    </row>
    <row r="64" spans="1:7" x14ac:dyDescent="0.25">
      <c r="A64" s="117" t="s">
        <v>87</v>
      </c>
      <c r="B64" s="117"/>
      <c r="C64" s="117">
        <v>129.38</v>
      </c>
      <c r="D64" s="117">
        <v>0</v>
      </c>
      <c r="E64" s="117">
        <v>0</v>
      </c>
      <c r="F64" s="117">
        <v>0</v>
      </c>
      <c r="G64" s="117">
        <v>0</v>
      </c>
    </row>
    <row r="65" spans="1:7" x14ac:dyDescent="0.25">
      <c r="A65" s="109" t="s">
        <v>115</v>
      </c>
      <c r="B65" s="109"/>
      <c r="C65" s="110">
        <v>763</v>
      </c>
      <c r="D65" s="110">
        <v>0</v>
      </c>
      <c r="E65" s="110">
        <v>0</v>
      </c>
      <c r="F65" s="110">
        <v>0</v>
      </c>
      <c r="G65" s="110">
        <v>0</v>
      </c>
    </row>
    <row r="66" spans="1:7" x14ac:dyDescent="0.25">
      <c r="A66" s="117" t="s">
        <v>83</v>
      </c>
      <c r="B66" s="117"/>
      <c r="C66" s="117">
        <v>763</v>
      </c>
      <c r="D66" s="117">
        <v>0</v>
      </c>
      <c r="E66" s="117">
        <v>0</v>
      </c>
      <c r="F66" s="117">
        <v>0</v>
      </c>
      <c r="G66" s="117">
        <v>0</v>
      </c>
    </row>
    <row r="67" spans="1:7" x14ac:dyDescent="0.25">
      <c r="A67" s="117" t="s">
        <v>85</v>
      </c>
      <c r="B67" s="117"/>
      <c r="C67" s="117">
        <v>763</v>
      </c>
      <c r="D67" s="117">
        <v>0</v>
      </c>
      <c r="E67" s="117">
        <v>0</v>
      </c>
      <c r="F67" s="117">
        <v>0</v>
      </c>
      <c r="G67" s="117">
        <v>0</v>
      </c>
    </row>
    <row r="68" spans="1:7" x14ac:dyDescent="0.25">
      <c r="A68" s="109" t="s">
        <v>81</v>
      </c>
      <c r="B68" s="109"/>
      <c r="C68" s="110">
        <v>8296</v>
      </c>
      <c r="D68" s="110">
        <v>0</v>
      </c>
      <c r="E68" s="110">
        <v>0</v>
      </c>
      <c r="F68" s="110">
        <v>0</v>
      </c>
      <c r="G68" s="110">
        <v>0</v>
      </c>
    </row>
    <row r="69" spans="1:7" x14ac:dyDescent="0.25">
      <c r="A69" s="117" t="s">
        <v>83</v>
      </c>
      <c r="B69" s="117"/>
      <c r="C69" s="117">
        <v>8296</v>
      </c>
      <c r="D69" s="117">
        <v>0</v>
      </c>
      <c r="E69" s="117">
        <v>0</v>
      </c>
      <c r="F69" s="117">
        <v>0</v>
      </c>
      <c r="G69" s="117">
        <v>0</v>
      </c>
    </row>
    <row r="70" spans="1:7" x14ac:dyDescent="0.25">
      <c r="A70" s="117" t="s">
        <v>85</v>
      </c>
      <c r="B70" s="117"/>
      <c r="C70" s="117">
        <v>8296</v>
      </c>
      <c r="D70" s="117">
        <v>0</v>
      </c>
      <c r="E70" s="117">
        <v>0</v>
      </c>
      <c r="F70" s="117">
        <v>0</v>
      </c>
      <c r="G70" s="117">
        <v>0</v>
      </c>
    </row>
    <row r="71" spans="1:7" x14ac:dyDescent="0.25">
      <c r="A71" s="115" t="s">
        <v>123</v>
      </c>
      <c r="B71" s="115"/>
      <c r="C71" s="116">
        <v>1002598.8</v>
      </c>
      <c r="D71" s="116">
        <v>1356175</v>
      </c>
      <c r="E71" s="116">
        <v>1351310</v>
      </c>
      <c r="F71" s="116">
        <v>1351310</v>
      </c>
      <c r="G71" s="116">
        <v>1351310</v>
      </c>
    </row>
    <row r="72" spans="1:7" x14ac:dyDescent="0.25">
      <c r="A72" s="109" t="s">
        <v>75</v>
      </c>
      <c r="B72" s="109"/>
      <c r="C72" s="110">
        <v>935319.21</v>
      </c>
      <c r="D72" s="110">
        <v>1273875</v>
      </c>
      <c r="E72" s="110">
        <v>1267140</v>
      </c>
      <c r="F72" s="110">
        <v>1267140</v>
      </c>
      <c r="G72" s="110">
        <v>1267140</v>
      </c>
    </row>
    <row r="73" spans="1:7" x14ac:dyDescent="0.25">
      <c r="A73" s="117" t="s">
        <v>83</v>
      </c>
      <c r="B73" s="117"/>
      <c r="C73" s="117">
        <v>935319.21</v>
      </c>
      <c r="D73" s="117">
        <v>1273875</v>
      </c>
      <c r="E73" s="117">
        <v>1267140</v>
      </c>
      <c r="F73" s="117">
        <v>1267140</v>
      </c>
      <c r="G73" s="117">
        <v>1267140</v>
      </c>
    </row>
    <row r="74" spans="1:7" x14ac:dyDescent="0.25">
      <c r="A74" s="117" t="s">
        <v>88</v>
      </c>
      <c r="B74" s="117"/>
      <c r="C74" s="117">
        <v>935319.21</v>
      </c>
      <c r="D74" s="117">
        <v>1273875</v>
      </c>
      <c r="E74" s="117">
        <v>1267140</v>
      </c>
      <c r="F74" s="117">
        <v>1267140</v>
      </c>
      <c r="G74" s="117">
        <v>1267140</v>
      </c>
    </row>
    <row r="75" spans="1:7" x14ac:dyDescent="0.25">
      <c r="A75" s="109" t="s">
        <v>79</v>
      </c>
      <c r="B75" s="109"/>
      <c r="C75" s="110">
        <v>67279.59</v>
      </c>
      <c r="D75" s="110">
        <v>82300</v>
      </c>
      <c r="E75" s="110">
        <v>84170</v>
      </c>
      <c r="F75" s="110">
        <v>84170</v>
      </c>
      <c r="G75" s="110">
        <v>84170</v>
      </c>
    </row>
    <row r="76" spans="1:7" x14ac:dyDescent="0.25">
      <c r="A76" s="117" t="s">
        <v>83</v>
      </c>
      <c r="B76" s="117"/>
      <c r="C76" s="117">
        <v>67279.59</v>
      </c>
      <c r="D76" s="117">
        <v>82300</v>
      </c>
      <c r="E76" s="117">
        <v>84170</v>
      </c>
      <c r="F76" s="117">
        <v>84170</v>
      </c>
      <c r="G76" s="117">
        <v>84170</v>
      </c>
    </row>
    <row r="77" spans="1:7" x14ac:dyDescent="0.25">
      <c r="A77" s="117" t="s">
        <v>88</v>
      </c>
      <c r="B77" s="117"/>
      <c r="C77" s="117">
        <v>67279.59</v>
      </c>
      <c r="D77" s="117">
        <v>82300</v>
      </c>
      <c r="E77" s="117">
        <v>84170</v>
      </c>
      <c r="F77" s="117">
        <v>84170</v>
      </c>
      <c r="G77" s="117">
        <v>84170</v>
      </c>
    </row>
    <row r="78" spans="1:7" x14ac:dyDescent="0.25">
      <c r="A78" s="115" t="s">
        <v>124</v>
      </c>
      <c r="B78" s="115"/>
      <c r="C78" s="116">
        <v>180890.96</v>
      </c>
      <c r="D78" s="116">
        <v>196568</v>
      </c>
      <c r="E78" s="116">
        <v>176200</v>
      </c>
      <c r="F78" s="116">
        <v>173700</v>
      </c>
      <c r="G78" s="116">
        <v>173500</v>
      </c>
    </row>
    <row r="79" spans="1:7" x14ac:dyDescent="0.25">
      <c r="A79" s="109" t="s">
        <v>75</v>
      </c>
      <c r="B79" s="109"/>
      <c r="C79" s="110">
        <v>39247.9</v>
      </c>
      <c r="D79" s="110">
        <v>34800</v>
      </c>
      <c r="E79" s="110">
        <v>37000</v>
      </c>
      <c r="F79" s="110">
        <v>37000</v>
      </c>
      <c r="G79" s="110">
        <v>37000</v>
      </c>
    </row>
    <row r="80" spans="1:7" x14ac:dyDescent="0.25">
      <c r="A80" s="117" t="s">
        <v>83</v>
      </c>
      <c r="B80" s="117"/>
      <c r="C80" s="117">
        <v>4026.16</v>
      </c>
      <c r="D80" s="117">
        <v>4000</v>
      </c>
      <c r="E80" s="117">
        <v>5800</v>
      </c>
      <c r="F80" s="117">
        <v>5800</v>
      </c>
      <c r="G80" s="117">
        <v>5800</v>
      </c>
    </row>
    <row r="81" spans="1:8" x14ac:dyDescent="0.25">
      <c r="A81" s="117" t="s">
        <v>85</v>
      </c>
      <c r="B81" s="117"/>
      <c r="C81" s="117">
        <v>4026.16</v>
      </c>
      <c r="D81" s="117">
        <v>4000</v>
      </c>
      <c r="E81" s="117">
        <v>4800</v>
      </c>
      <c r="F81" s="117">
        <v>4800</v>
      </c>
      <c r="G81" s="117">
        <v>4800</v>
      </c>
    </row>
    <row r="82" spans="1:8" x14ac:dyDescent="0.25">
      <c r="A82" s="117" t="s">
        <v>84</v>
      </c>
      <c r="B82" s="117"/>
      <c r="C82" s="117">
        <v>0</v>
      </c>
      <c r="D82" s="117">
        <v>0</v>
      </c>
      <c r="E82" s="117">
        <v>1000</v>
      </c>
      <c r="F82" s="117">
        <v>1000</v>
      </c>
      <c r="G82" s="117">
        <v>1000</v>
      </c>
    </row>
    <row r="83" spans="1:8" x14ac:dyDescent="0.25">
      <c r="A83" s="117" t="s">
        <v>86</v>
      </c>
      <c r="B83" s="117"/>
      <c r="C83" s="117">
        <v>35221.74</v>
      </c>
      <c r="D83" s="117">
        <v>30800</v>
      </c>
      <c r="E83" s="117">
        <v>31200</v>
      </c>
      <c r="F83" s="117">
        <v>31200</v>
      </c>
      <c r="G83" s="117">
        <v>31200</v>
      </c>
    </row>
    <row r="84" spans="1:8" x14ac:dyDescent="0.25">
      <c r="A84" s="117" t="s">
        <v>87</v>
      </c>
      <c r="B84" s="117"/>
      <c r="C84" s="117">
        <v>30599.360000000001</v>
      </c>
      <c r="D84" s="117">
        <v>30800</v>
      </c>
      <c r="E84" s="117">
        <v>31200</v>
      </c>
      <c r="F84" s="117">
        <v>31200</v>
      </c>
      <c r="G84" s="117">
        <v>31200</v>
      </c>
    </row>
    <row r="85" spans="1:8" x14ac:dyDescent="0.25">
      <c r="A85" s="117" t="s">
        <v>125</v>
      </c>
      <c r="B85" s="117"/>
      <c r="C85" s="117">
        <v>4622.38</v>
      </c>
      <c r="D85" s="117">
        <v>0</v>
      </c>
      <c r="E85" s="117">
        <v>0</v>
      </c>
      <c r="F85" s="117">
        <v>0</v>
      </c>
      <c r="G85" s="117">
        <v>0</v>
      </c>
    </row>
    <row r="86" spans="1:8" x14ac:dyDescent="0.25">
      <c r="A86" s="109" t="s">
        <v>76</v>
      </c>
      <c r="B86" s="109"/>
      <c r="C86" s="110">
        <v>4986.55</v>
      </c>
      <c r="D86" s="110">
        <v>1405</v>
      </c>
      <c r="E86" s="110">
        <v>2900</v>
      </c>
      <c r="F86" s="110">
        <v>5100</v>
      </c>
      <c r="G86" s="110">
        <v>4900</v>
      </c>
    </row>
    <row r="87" spans="1:8" x14ac:dyDescent="0.25">
      <c r="A87" s="117" t="s">
        <v>83</v>
      </c>
      <c r="B87" s="117"/>
      <c r="C87" s="117">
        <v>0</v>
      </c>
      <c r="D87" s="117">
        <v>0</v>
      </c>
      <c r="E87" s="117">
        <v>1200</v>
      </c>
      <c r="F87" s="117">
        <v>1200</v>
      </c>
      <c r="G87" s="117">
        <v>1200</v>
      </c>
    </row>
    <row r="88" spans="1:8" x14ac:dyDescent="0.25">
      <c r="A88" s="117" t="s">
        <v>85</v>
      </c>
      <c r="B88" s="117"/>
      <c r="C88" s="117">
        <v>0</v>
      </c>
      <c r="D88" s="117">
        <v>0</v>
      </c>
      <c r="E88" s="117">
        <v>1200</v>
      </c>
      <c r="F88" s="117">
        <v>1200</v>
      </c>
      <c r="G88" s="117">
        <v>1200</v>
      </c>
    </row>
    <row r="89" spans="1:8" x14ac:dyDescent="0.25">
      <c r="A89" s="117" t="s">
        <v>86</v>
      </c>
      <c r="B89" s="117"/>
      <c r="C89" s="117">
        <v>4986.55</v>
      </c>
      <c r="D89" s="117">
        <v>1405</v>
      </c>
      <c r="E89" s="117">
        <v>1700</v>
      </c>
      <c r="F89" s="117">
        <v>3900</v>
      </c>
      <c r="G89" s="117">
        <v>3700</v>
      </c>
    </row>
    <row r="90" spans="1:8" x14ac:dyDescent="0.25">
      <c r="A90" s="117" t="s">
        <v>87</v>
      </c>
      <c r="B90" s="117"/>
      <c r="C90" s="117">
        <v>4986.55</v>
      </c>
      <c r="D90" s="117">
        <v>1405</v>
      </c>
      <c r="E90" s="117">
        <v>1700</v>
      </c>
      <c r="F90" s="117">
        <v>1900</v>
      </c>
      <c r="G90" s="117">
        <v>1700</v>
      </c>
    </row>
    <row r="91" spans="1:8" x14ac:dyDescent="0.25">
      <c r="A91" s="117" t="s">
        <v>125</v>
      </c>
      <c r="B91" s="117"/>
      <c r="C91" s="117">
        <v>0</v>
      </c>
      <c r="D91" s="117">
        <v>0</v>
      </c>
      <c r="E91" s="117">
        <v>0</v>
      </c>
      <c r="F91" s="117">
        <v>2000</v>
      </c>
      <c r="G91" s="117">
        <v>2000</v>
      </c>
    </row>
    <row r="92" spans="1:8" x14ac:dyDescent="0.25">
      <c r="A92" s="109" t="s">
        <v>79</v>
      </c>
      <c r="B92" s="109"/>
      <c r="C92" s="110">
        <v>128485</v>
      </c>
      <c r="D92" s="110">
        <v>120400</v>
      </c>
      <c r="E92" s="110">
        <v>120600</v>
      </c>
      <c r="F92" s="110">
        <v>120600</v>
      </c>
      <c r="G92" s="110">
        <v>120600</v>
      </c>
    </row>
    <row r="93" spans="1:8" x14ac:dyDescent="0.25">
      <c r="A93" s="117" t="s">
        <v>83</v>
      </c>
      <c r="B93" s="117"/>
      <c r="C93" s="117">
        <v>16999.53</v>
      </c>
      <c r="D93" s="117">
        <v>18039</v>
      </c>
      <c r="E93" s="117">
        <v>18215</v>
      </c>
      <c r="F93" s="117">
        <v>18215</v>
      </c>
      <c r="G93" s="117">
        <v>18215</v>
      </c>
      <c r="H93" s="127"/>
    </row>
    <row r="94" spans="1:8" x14ac:dyDescent="0.25">
      <c r="A94" s="117" t="s">
        <v>85</v>
      </c>
      <c r="B94" s="117"/>
      <c r="C94" s="117">
        <v>16999.53</v>
      </c>
      <c r="D94" s="117">
        <v>18039</v>
      </c>
      <c r="E94" s="117">
        <v>18215</v>
      </c>
      <c r="F94" s="117">
        <v>18215</v>
      </c>
      <c r="G94" s="117">
        <v>18215</v>
      </c>
    </row>
    <row r="95" spans="1:8" x14ac:dyDescent="0.25">
      <c r="A95" s="117" t="s">
        <v>86</v>
      </c>
      <c r="B95" s="117"/>
      <c r="C95" s="117">
        <v>111485.47</v>
      </c>
      <c r="D95" s="117">
        <v>102361</v>
      </c>
      <c r="E95" s="117">
        <v>102385</v>
      </c>
      <c r="F95" s="117">
        <v>102385</v>
      </c>
      <c r="G95" s="117">
        <v>102385</v>
      </c>
    </row>
    <row r="96" spans="1:8" x14ac:dyDescent="0.25">
      <c r="A96" s="117" t="s">
        <v>87</v>
      </c>
      <c r="B96" s="117"/>
      <c r="C96" s="117">
        <v>104485.47</v>
      </c>
      <c r="D96" s="117">
        <v>102361</v>
      </c>
      <c r="E96" s="117">
        <v>102385</v>
      </c>
      <c r="F96" s="117">
        <v>102385</v>
      </c>
      <c r="G96" s="117">
        <v>102385</v>
      </c>
    </row>
    <row r="97" spans="1:8" x14ac:dyDescent="0.25">
      <c r="A97" s="117" t="s">
        <v>125</v>
      </c>
      <c r="B97" s="117"/>
      <c r="C97" s="117">
        <v>7000</v>
      </c>
      <c r="D97" s="117">
        <v>0</v>
      </c>
      <c r="E97" s="117">
        <v>0</v>
      </c>
      <c r="F97" s="117">
        <v>0</v>
      </c>
      <c r="G97" s="117">
        <v>0</v>
      </c>
    </row>
    <row r="98" spans="1:8" x14ac:dyDescent="0.25">
      <c r="A98" s="109" t="s">
        <v>80</v>
      </c>
      <c r="B98" s="109"/>
      <c r="C98" s="110">
        <v>7941</v>
      </c>
      <c r="D98" s="110">
        <v>39963</v>
      </c>
      <c r="E98" s="110">
        <v>15700</v>
      </c>
      <c r="F98" s="110">
        <v>11000</v>
      </c>
      <c r="G98" s="110">
        <v>11000</v>
      </c>
    </row>
    <row r="99" spans="1:8" x14ac:dyDescent="0.25">
      <c r="A99" s="117" t="s">
        <v>83</v>
      </c>
      <c r="B99" s="117"/>
      <c r="C99" s="117">
        <v>5768.38</v>
      </c>
      <c r="D99" s="117">
        <v>15617</v>
      </c>
      <c r="E99" s="117">
        <v>11935</v>
      </c>
      <c r="F99" s="117">
        <v>8235</v>
      </c>
      <c r="G99" s="117">
        <v>8235</v>
      </c>
      <c r="H99" s="127"/>
    </row>
    <row r="100" spans="1:8" x14ac:dyDescent="0.25">
      <c r="A100" s="117" t="s">
        <v>85</v>
      </c>
      <c r="B100" s="117"/>
      <c r="C100" s="117">
        <v>5768.38</v>
      </c>
      <c r="D100" s="117">
        <v>15617</v>
      </c>
      <c r="E100" s="117">
        <v>11935</v>
      </c>
      <c r="F100" s="117">
        <v>8235</v>
      </c>
      <c r="G100" s="117">
        <v>8235</v>
      </c>
    </row>
    <row r="101" spans="1:8" x14ac:dyDescent="0.25">
      <c r="A101" s="117" t="s">
        <v>86</v>
      </c>
      <c r="B101" s="117"/>
      <c r="C101" s="117">
        <v>2172.62</v>
      </c>
      <c r="D101" s="117">
        <f>D102+D103</f>
        <v>24346</v>
      </c>
      <c r="E101" s="117">
        <v>3765</v>
      </c>
      <c r="F101" s="117">
        <v>2765</v>
      </c>
      <c r="G101" s="117">
        <v>2765</v>
      </c>
    </row>
    <row r="102" spans="1:8" x14ac:dyDescent="0.25">
      <c r="A102" s="117" t="s">
        <v>87</v>
      </c>
      <c r="B102" s="117"/>
      <c r="C102" s="117">
        <v>2172.62</v>
      </c>
      <c r="D102" s="117">
        <v>15893</v>
      </c>
      <c r="E102" s="117">
        <v>3765</v>
      </c>
      <c r="F102" s="117">
        <v>2765</v>
      </c>
      <c r="G102" s="117">
        <v>2765</v>
      </c>
    </row>
    <row r="103" spans="1:8" x14ac:dyDescent="0.25">
      <c r="A103" s="117" t="s">
        <v>125</v>
      </c>
      <c r="B103" s="117"/>
      <c r="C103" s="117">
        <v>0</v>
      </c>
      <c r="D103" s="117">
        <v>8453</v>
      </c>
      <c r="E103" s="117">
        <v>0</v>
      </c>
      <c r="F103" s="117">
        <v>0</v>
      </c>
      <c r="G103" s="117">
        <v>0</v>
      </c>
    </row>
    <row r="104" spans="1:8" x14ac:dyDescent="0.25">
      <c r="A104" s="109" t="s">
        <v>114</v>
      </c>
      <c r="B104" s="109"/>
      <c r="C104" s="110">
        <v>0</v>
      </c>
      <c r="D104" s="110">
        <v>9</v>
      </c>
      <c r="E104" s="110">
        <v>0</v>
      </c>
      <c r="F104" s="110">
        <v>0</v>
      </c>
      <c r="G104" s="110">
        <v>0</v>
      </c>
    </row>
    <row r="105" spans="1:8" x14ac:dyDescent="0.25">
      <c r="A105" s="117" t="s">
        <v>83</v>
      </c>
      <c r="B105" s="117"/>
      <c r="C105" s="117">
        <v>0</v>
      </c>
      <c r="D105" s="117">
        <v>9</v>
      </c>
      <c r="E105" s="117">
        <v>0</v>
      </c>
      <c r="F105" s="117">
        <v>0</v>
      </c>
      <c r="G105" s="117">
        <v>0</v>
      </c>
    </row>
    <row r="106" spans="1:8" x14ac:dyDescent="0.25">
      <c r="A106" s="117" t="s">
        <v>85</v>
      </c>
      <c r="B106" s="117"/>
      <c r="C106" s="117">
        <v>0</v>
      </c>
      <c r="D106" s="117">
        <v>9</v>
      </c>
      <c r="E106" s="117">
        <v>0</v>
      </c>
      <c r="F106" s="117">
        <v>0</v>
      </c>
      <c r="G106" s="117">
        <v>0</v>
      </c>
    </row>
    <row r="107" spans="1:8" x14ac:dyDescent="0.25">
      <c r="A107" s="109" t="s">
        <v>116</v>
      </c>
      <c r="B107" s="109"/>
      <c r="C107" s="110">
        <v>230.51</v>
      </c>
      <c r="D107" s="110">
        <v>0</v>
      </c>
      <c r="E107" s="110">
        <v>0</v>
      </c>
      <c r="F107" s="110">
        <v>0</v>
      </c>
      <c r="G107" s="110">
        <v>0</v>
      </c>
    </row>
    <row r="108" spans="1:8" x14ac:dyDescent="0.25">
      <c r="A108" s="117" t="s">
        <v>83</v>
      </c>
      <c r="B108" s="117"/>
      <c r="C108" s="117">
        <v>230.51</v>
      </c>
      <c r="D108" s="117">
        <v>0</v>
      </c>
      <c r="E108" s="117">
        <v>0</v>
      </c>
      <c r="F108" s="117">
        <v>0</v>
      </c>
      <c r="G108" s="117">
        <v>0</v>
      </c>
    </row>
    <row r="109" spans="1:8" x14ac:dyDescent="0.25">
      <c r="A109" s="117" t="s">
        <v>85</v>
      </c>
      <c r="B109" s="117"/>
      <c r="C109" s="117">
        <v>230.51</v>
      </c>
      <c r="D109" s="117">
        <v>0</v>
      </c>
      <c r="E109" s="117">
        <v>0</v>
      </c>
      <c r="F109" s="117">
        <v>0</v>
      </c>
      <c r="G109" s="117">
        <v>0</v>
      </c>
    </row>
    <row r="110" spans="1:8" x14ac:dyDescent="0.25">
      <c r="A110" s="115" t="s">
        <v>126</v>
      </c>
      <c r="B110" s="115"/>
      <c r="C110" s="116">
        <v>13010.2</v>
      </c>
      <c r="D110" s="116">
        <v>24700</v>
      </c>
      <c r="E110" s="116">
        <v>22588</v>
      </c>
      <c r="F110" s="116">
        <v>24685</v>
      </c>
      <c r="G110" s="116">
        <v>26570</v>
      </c>
    </row>
    <row r="111" spans="1:8" x14ac:dyDescent="0.25">
      <c r="A111" s="109" t="s">
        <v>76</v>
      </c>
      <c r="B111" s="109"/>
      <c r="C111" s="110">
        <v>0</v>
      </c>
      <c r="D111" s="110">
        <v>282</v>
      </c>
      <c r="E111" s="110">
        <v>0</v>
      </c>
      <c r="F111" s="110">
        <v>0</v>
      </c>
      <c r="G111" s="110">
        <v>0</v>
      </c>
    </row>
    <row r="112" spans="1:8" x14ac:dyDescent="0.25">
      <c r="A112" s="117" t="s">
        <v>83</v>
      </c>
      <c r="B112" s="117"/>
      <c r="C112" s="117">
        <v>0</v>
      </c>
      <c r="D112" s="117">
        <v>282</v>
      </c>
      <c r="E112" s="117">
        <v>0</v>
      </c>
      <c r="F112" s="117">
        <v>0</v>
      </c>
      <c r="G112" s="117">
        <v>0</v>
      </c>
    </row>
    <row r="113" spans="1:7" x14ac:dyDescent="0.25">
      <c r="A113" s="117" t="s">
        <v>88</v>
      </c>
      <c r="B113" s="117"/>
      <c r="C113" s="117">
        <v>0</v>
      </c>
      <c r="D113" s="117">
        <v>282</v>
      </c>
      <c r="E113" s="117">
        <v>0</v>
      </c>
      <c r="F113" s="117">
        <v>0</v>
      </c>
      <c r="G113" s="117">
        <v>0</v>
      </c>
    </row>
    <row r="114" spans="1:7" x14ac:dyDescent="0.25">
      <c r="A114" s="109" t="s">
        <v>111</v>
      </c>
      <c r="B114" s="109"/>
      <c r="C114" s="110">
        <v>13010.2</v>
      </c>
      <c r="D114" s="110">
        <v>20701</v>
      </c>
      <c r="E114" s="110">
        <v>22588</v>
      </c>
      <c r="F114" s="110">
        <v>24685</v>
      </c>
      <c r="G114" s="110">
        <v>26570</v>
      </c>
    </row>
    <row r="115" spans="1:7" x14ac:dyDescent="0.25">
      <c r="A115" s="117" t="s">
        <v>83</v>
      </c>
      <c r="B115" s="117"/>
      <c r="C115" s="117">
        <v>13010.2</v>
      </c>
      <c r="D115" s="117">
        <v>20701</v>
      </c>
      <c r="E115" s="117">
        <v>22588</v>
      </c>
      <c r="F115" s="117">
        <v>24685</v>
      </c>
      <c r="G115" s="117">
        <v>26570</v>
      </c>
    </row>
    <row r="116" spans="1:7" x14ac:dyDescent="0.25">
      <c r="A116" s="117" t="s">
        <v>88</v>
      </c>
      <c r="B116" s="117"/>
      <c r="C116" s="117">
        <v>12730.2</v>
      </c>
      <c r="D116" s="117">
        <v>20341</v>
      </c>
      <c r="E116" s="117">
        <v>22228</v>
      </c>
      <c r="F116" s="117">
        <v>24325</v>
      </c>
      <c r="G116" s="117">
        <v>26210</v>
      </c>
    </row>
    <row r="117" spans="1:7" x14ac:dyDescent="0.25">
      <c r="A117" s="117" t="s">
        <v>85</v>
      </c>
      <c r="B117" s="117"/>
      <c r="C117" s="117">
        <v>280</v>
      </c>
      <c r="D117" s="117">
        <v>360</v>
      </c>
      <c r="E117" s="117">
        <v>360</v>
      </c>
      <c r="F117" s="117">
        <v>360</v>
      </c>
      <c r="G117" s="117">
        <v>360</v>
      </c>
    </row>
    <row r="118" spans="1:7" x14ac:dyDescent="0.25">
      <c r="A118" s="109" t="s">
        <v>112</v>
      </c>
      <c r="B118" s="109"/>
      <c r="C118" s="110">
        <v>0</v>
      </c>
      <c r="D118" s="110">
        <v>3717</v>
      </c>
      <c r="E118" s="110">
        <v>0</v>
      </c>
      <c r="F118" s="110">
        <v>0</v>
      </c>
      <c r="G118" s="110">
        <v>0</v>
      </c>
    </row>
    <row r="119" spans="1:7" x14ac:dyDescent="0.25">
      <c r="A119" s="117" t="s">
        <v>83</v>
      </c>
      <c r="B119" s="117"/>
      <c r="C119" s="117">
        <v>0</v>
      </c>
      <c r="D119" s="117">
        <v>3717</v>
      </c>
      <c r="E119" s="117">
        <v>0</v>
      </c>
      <c r="F119" s="117">
        <v>0</v>
      </c>
      <c r="G119" s="117">
        <v>0</v>
      </c>
    </row>
    <row r="120" spans="1:7" x14ac:dyDescent="0.25">
      <c r="A120" s="117" t="s">
        <v>88</v>
      </c>
      <c r="B120" s="117"/>
      <c r="C120" s="117">
        <v>0</v>
      </c>
      <c r="D120" s="117">
        <v>3637</v>
      </c>
      <c r="E120" s="117">
        <v>0</v>
      </c>
      <c r="F120" s="117">
        <v>0</v>
      </c>
      <c r="G120" s="117">
        <v>0</v>
      </c>
    </row>
    <row r="121" spans="1:7" x14ac:dyDescent="0.25">
      <c r="A121" s="117" t="s">
        <v>85</v>
      </c>
      <c r="B121" s="117"/>
      <c r="C121" s="117">
        <v>0</v>
      </c>
      <c r="D121" s="117">
        <v>80</v>
      </c>
      <c r="E121" s="117">
        <v>0</v>
      </c>
      <c r="F121" s="117">
        <v>0</v>
      </c>
      <c r="G121" s="117">
        <v>0</v>
      </c>
    </row>
    <row r="122" spans="1:7" x14ac:dyDescent="0.25">
      <c r="A122" s="115" t="s">
        <v>127</v>
      </c>
      <c r="B122" s="115"/>
      <c r="C122" s="116">
        <v>6676</v>
      </c>
      <c r="D122" s="116">
        <v>0</v>
      </c>
      <c r="E122" s="116">
        <v>5993</v>
      </c>
      <c r="F122" s="116">
        <v>5000</v>
      </c>
      <c r="G122" s="116">
        <v>5000</v>
      </c>
    </row>
    <row r="123" spans="1:7" x14ac:dyDescent="0.25">
      <c r="A123" s="109" t="s">
        <v>75</v>
      </c>
      <c r="B123" s="109"/>
      <c r="C123" s="110">
        <v>0</v>
      </c>
      <c r="D123" s="110">
        <v>0</v>
      </c>
      <c r="E123" s="110">
        <v>2000</v>
      </c>
      <c r="F123" s="110">
        <v>2000</v>
      </c>
      <c r="G123" s="110">
        <v>2000</v>
      </c>
    </row>
    <row r="124" spans="1:7" x14ac:dyDescent="0.25">
      <c r="A124" s="117" t="s">
        <v>86</v>
      </c>
      <c r="B124" s="117"/>
      <c r="C124" s="117">
        <v>0</v>
      </c>
      <c r="D124" s="117">
        <v>0</v>
      </c>
      <c r="E124" s="117">
        <v>2000</v>
      </c>
      <c r="F124" s="117">
        <v>2000</v>
      </c>
      <c r="G124" s="117">
        <v>2000</v>
      </c>
    </row>
    <row r="125" spans="1:7" x14ac:dyDescent="0.25">
      <c r="A125" s="117" t="s">
        <v>125</v>
      </c>
      <c r="B125" s="117"/>
      <c r="C125" s="117">
        <v>0</v>
      </c>
      <c r="D125" s="117">
        <v>0</v>
      </c>
      <c r="E125" s="117">
        <v>2000</v>
      </c>
      <c r="F125" s="117">
        <v>2000</v>
      </c>
      <c r="G125" s="117">
        <v>2000</v>
      </c>
    </row>
    <row r="126" spans="1:7" x14ac:dyDescent="0.25">
      <c r="A126" s="109" t="s">
        <v>101</v>
      </c>
      <c r="B126" s="109"/>
      <c r="C126" s="110">
        <v>0</v>
      </c>
      <c r="D126" s="110">
        <v>0</v>
      </c>
      <c r="E126" s="110">
        <v>0</v>
      </c>
      <c r="F126" s="110">
        <v>0</v>
      </c>
      <c r="G126" s="110">
        <v>0</v>
      </c>
    </row>
    <row r="127" spans="1:7" x14ac:dyDescent="0.25">
      <c r="A127" s="117" t="s">
        <v>86</v>
      </c>
      <c r="B127" s="117"/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</row>
    <row r="128" spans="1:7" x14ac:dyDescent="0.25">
      <c r="A128" s="117" t="s">
        <v>87</v>
      </c>
      <c r="B128" s="117"/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</row>
    <row r="129" spans="1:7" x14ac:dyDescent="0.25">
      <c r="A129" s="109" t="s">
        <v>76</v>
      </c>
      <c r="B129" s="109"/>
      <c r="C129" s="110">
        <v>0</v>
      </c>
      <c r="D129" s="110">
        <v>0</v>
      </c>
      <c r="E129" s="110">
        <v>993</v>
      </c>
      <c r="F129" s="110">
        <v>0</v>
      </c>
      <c r="G129" s="110">
        <v>0</v>
      </c>
    </row>
    <row r="130" spans="1:7" x14ac:dyDescent="0.25">
      <c r="A130" s="117" t="s">
        <v>86</v>
      </c>
      <c r="B130" s="117"/>
      <c r="C130" s="117">
        <v>0</v>
      </c>
      <c r="D130" s="117">
        <v>0</v>
      </c>
      <c r="E130" s="117">
        <v>993</v>
      </c>
      <c r="F130" s="117">
        <v>0</v>
      </c>
      <c r="G130" s="117">
        <v>0</v>
      </c>
    </row>
    <row r="131" spans="1:7" x14ac:dyDescent="0.25">
      <c r="A131" s="117" t="s">
        <v>125</v>
      </c>
      <c r="B131" s="117"/>
      <c r="C131" s="117">
        <v>0</v>
      </c>
      <c r="D131" s="117">
        <v>0</v>
      </c>
      <c r="E131" s="117">
        <v>993</v>
      </c>
      <c r="F131" s="117">
        <v>0</v>
      </c>
      <c r="G131" s="117">
        <v>0</v>
      </c>
    </row>
    <row r="132" spans="1:7" x14ac:dyDescent="0.25">
      <c r="A132" s="109" t="s">
        <v>102</v>
      </c>
      <c r="B132" s="109"/>
      <c r="C132" s="110">
        <v>0</v>
      </c>
      <c r="D132" s="110">
        <v>0</v>
      </c>
      <c r="E132" s="110">
        <v>0</v>
      </c>
      <c r="F132" s="110">
        <v>0</v>
      </c>
      <c r="G132" s="110">
        <v>0</v>
      </c>
    </row>
    <row r="133" spans="1:7" x14ac:dyDescent="0.25">
      <c r="A133" s="117" t="s">
        <v>86</v>
      </c>
      <c r="B133" s="117"/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</row>
    <row r="134" spans="1:7" x14ac:dyDescent="0.25">
      <c r="A134" s="117" t="s">
        <v>87</v>
      </c>
      <c r="B134" s="117"/>
      <c r="C134" s="117">
        <v>0</v>
      </c>
      <c r="D134" s="117">
        <v>0</v>
      </c>
      <c r="E134" s="117">
        <v>0</v>
      </c>
      <c r="F134" s="117">
        <v>0</v>
      </c>
      <c r="G134" s="117">
        <v>0</v>
      </c>
    </row>
    <row r="135" spans="1:7" x14ac:dyDescent="0.25">
      <c r="A135" s="109" t="s">
        <v>79</v>
      </c>
      <c r="B135" s="109"/>
      <c r="C135" s="110">
        <v>0</v>
      </c>
      <c r="D135" s="110">
        <v>0</v>
      </c>
      <c r="E135" s="110">
        <v>3000</v>
      </c>
      <c r="F135" s="110">
        <v>3000</v>
      </c>
      <c r="G135" s="110">
        <v>3000</v>
      </c>
    </row>
    <row r="136" spans="1:7" x14ac:dyDescent="0.25">
      <c r="A136" s="117" t="s">
        <v>86</v>
      </c>
      <c r="B136" s="117"/>
      <c r="C136" s="117">
        <v>0</v>
      </c>
      <c r="D136" s="117">
        <v>0</v>
      </c>
      <c r="E136" s="117">
        <v>3000</v>
      </c>
      <c r="F136" s="117">
        <v>3000</v>
      </c>
      <c r="G136" s="117">
        <v>3000</v>
      </c>
    </row>
    <row r="137" spans="1:7" x14ac:dyDescent="0.25">
      <c r="A137" s="117" t="s">
        <v>125</v>
      </c>
      <c r="B137" s="117"/>
      <c r="C137" s="117">
        <v>0</v>
      </c>
      <c r="D137" s="117">
        <v>0</v>
      </c>
      <c r="E137" s="117">
        <v>3000</v>
      </c>
      <c r="F137" s="117">
        <v>3000</v>
      </c>
      <c r="G137" s="117">
        <v>3000</v>
      </c>
    </row>
    <row r="138" spans="1:7" x14ac:dyDescent="0.25">
      <c r="A138" s="109" t="s">
        <v>114</v>
      </c>
      <c r="B138" s="109"/>
      <c r="C138" s="110">
        <v>0</v>
      </c>
      <c r="D138" s="110">
        <v>0</v>
      </c>
      <c r="E138" s="110">
        <v>0</v>
      </c>
      <c r="F138" s="110">
        <v>0</v>
      </c>
      <c r="G138" s="110">
        <v>0</v>
      </c>
    </row>
    <row r="139" spans="1:7" x14ac:dyDescent="0.25">
      <c r="A139" s="117" t="s">
        <v>86</v>
      </c>
      <c r="B139" s="117"/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</row>
    <row r="140" spans="1:7" x14ac:dyDescent="0.25">
      <c r="A140" s="117" t="s">
        <v>87</v>
      </c>
      <c r="B140" s="117"/>
      <c r="C140" s="117">
        <v>0</v>
      </c>
      <c r="D140" s="117">
        <v>0</v>
      </c>
      <c r="E140" s="117">
        <v>0</v>
      </c>
      <c r="F140" s="117">
        <v>0</v>
      </c>
      <c r="G140" s="117">
        <v>0</v>
      </c>
    </row>
    <row r="141" spans="1:7" x14ac:dyDescent="0.25">
      <c r="A141" s="109" t="s">
        <v>82</v>
      </c>
      <c r="B141" s="109"/>
      <c r="C141" s="110">
        <v>6676</v>
      </c>
      <c r="D141" s="110">
        <v>0</v>
      </c>
      <c r="E141" s="110">
        <v>0</v>
      </c>
      <c r="F141" s="110">
        <v>0</v>
      </c>
      <c r="G141" s="110">
        <v>0</v>
      </c>
    </row>
    <row r="142" spans="1:7" x14ac:dyDescent="0.25">
      <c r="A142" s="117" t="s">
        <v>86</v>
      </c>
      <c r="B142" s="117"/>
      <c r="C142" s="117">
        <v>6676</v>
      </c>
      <c r="D142" s="117">
        <v>0</v>
      </c>
      <c r="E142" s="117">
        <v>0</v>
      </c>
      <c r="F142" s="117">
        <v>0</v>
      </c>
      <c r="G142" s="117">
        <v>0</v>
      </c>
    </row>
    <row r="143" spans="1:7" x14ac:dyDescent="0.25">
      <c r="A143" s="117" t="s">
        <v>125</v>
      </c>
      <c r="B143" s="117"/>
      <c r="C143" s="117">
        <v>6676</v>
      </c>
      <c r="D143" s="117">
        <v>0</v>
      </c>
      <c r="E143" s="117">
        <v>0</v>
      </c>
      <c r="F143" s="117">
        <v>0</v>
      </c>
      <c r="G143" s="117">
        <v>0</v>
      </c>
    </row>
    <row r="144" spans="1:7" x14ac:dyDescent="0.25">
      <c r="A144" s="115" t="s">
        <v>128</v>
      </c>
      <c r="B144" s="115"/>
      <c r="C144" s="116">
        <v>0</v>
      </c>
      <c r="D144" s="116">
        <v>40696</v>
      </c>
      <c r="E144" s="116">
        <v>1737</v>
      </c>
      <c r="F144" s="116">
        <v>1700</v>
      </c>
      <c r="G144" s="116">
        <v>2000</v>
      </c>
    </row>
    <row r="145" spans="1:7" x14ac:dyDescent="0.25">
      <c r="A145" s="109" t="s">
        <v>75</v>
      </c>
      <c r="B145" s="109"/>
      <c r="C145" s="110">
        <v>0</v>
      </c>
      <c r="D145" s="110">
        <v>17500</v>
      </c>
      <c r="E145" s="110">
        <v>0</v>
      </c>
      <c r="F145" s="110">
        <v>0</v>
      </c>
      <c r="G145" s="110">
        <v>0</v>
      </c>
    </row>
    <row r="146" spans="1:7" x14ac:dyDescent="0.25">
      <c r="A146" s="117" t="s">
        <v>86</v>
      </c>
      <c r="B146" s="117"/>
      <c r="C146" s="117">
        <v>0</v>
      </c>
      <c r="D146" s="117">
        <v>17500</v>
      </c>
      <c r="E146" s="117">
        <v>0</v>
      </c>
      <c r="F146" s="117">
        <v>0</v>
      </c>
      <c r="G146" s="117">
        <v>0</v>
      </c>
    </row>
    <row r="147" spans="1:7" x14ac:dyDescent="0.25">
      <c r="A147" s="117" t="s">
        <v>87</v>
      </c>
      <c r="B147" s="117"/>
      <c r="C147" s="117">
        <v>0</v>
      </c>
      <c r="D147" s="117">
        <v>17500</v>
      </c>
      <c r="E147" s="117">
        <v>0</v>
      </c>
      <c r="F147" s="117">
        <v>0</v>
      </c>
      <c r="G147" s="117">
        <v>0</v>
      </c>
    </row>
    <row r="148" spans="1:7" x14ac:dyDescent="0.25">
      <c r="A148" s="109" t="s">
        <v>76</v>
      </c>
      <c r="B148" s="109"/>
      <c r="C148" s="110">
        <v>0</v>
      </c>
      <c r="D148" s="110">
        <v>4196</v>
      </c>
      <c r="E148" s="110">
        <v>1737</v>
      </c>
      <c r="F148" s="110">
        <v>1700</v>
      </c>
      <c r="G148" s="110">
        <v>2000</v>
      </c>
    </row>
    <row r="149" spans="1:7" x14ac:dyDescent="0.25">
      <c r="A149" s="117" t="s">
        <v>86</v>
      </c>
      <c r="B149" s="117"/>
      <c r="C149" s="117">
        <v>0</v>
      </c>
      <c r="D149" s="117">
        <v>4196</v>
      </c>
      <c r="E149" s="117">
        <v>1737</v>
      </c>
      <c r="F149" s="117">
        <v>1700</v>
      </c>
      <c r="G149" s="117">
        <v>2000</v>
      </c>
    </row>
    <row r="150" spans="1:7" x14ac:dyDescent="0.25">
      <c r="A150" s="117" t="s">
        <v>87</v>
      </c>
      <c r="B150" s="117"/>
      <c r="C150" s="117">
        <v>0</v>
      </c>
      <c r="D150" s="117">
        <v>4196</v>
      </c>
      <c r="E150" s="117">
        <v>1737</v>
      </c>
      <c r="F150" s="117">
        <v>1700</v>
      </c>
      <c r="G150" s="117">
        <v>2000</v>
      </c>
    </row>
    <row r="151" spans="1:7" x14ac:dyDescent="0.25">
      <c r="A151" s="109" t="s">
        <v>102</v>
      </c>
      <c r="B151" s="109"/>
      <c r="C151" s="110">
        <v>0</v>
      </c>
      <c r="D151" s="110">
        <v>10000</v>
      </c>
      <c r="E151" s="110">
        <v>0</v>
      </c>
      <c r="F151" s="110">
        <v>0</v>
      </c>
      <c r="G151" s="110">
        <v>0</v>
      </c>
    </row>
    <row r="152" spans="1:7" x14ac:dyDescent="0.25">
      <c r="A152" s="117" t="s">
        <v>86</v>
      </c>
      <c r="B152" s="117"/>
      <c r="C152" s="117">
        <v>0</v>
      </c>
      <c r="D152" s="117">
        <v>10000</v>
      </c>
      <c r="E152" s="117">
        <v>0</v>
      </c>
      <c r="F152" s="117">
        <v>0</v>
      </c>
      <c r="G152" s="117">
        <v>0</v>
      </c>
    </row>
    <row r="153" spans="1:7" x14ac:dyDescent="0.25">
      <c r="A153" s="117" t="s">
        <v>87</v>
      </c>
      <c r="B153" s="117"/>
      <c r="C153" s="117">
        <v>0</v>
      </c>
      <c r="D153" s="117">
        <v>10000</v>
      </c>
      <c r="E153" s="117">
        <v>0</v>
      </c>
      <c r="F153" s="117">
        <v>0</v>
      </c>
      <c r="G153" s="117">
        <v>0</v>
      </c>
    </row>
    <row r="154" spans="1:7" x14ac:dyDescent="0.25">
      <c r="A154" s="109" t="s">
        <v>79</v>
      </c>
      <c r="B154" s="109"/>
      <c r="C154" s="110">
        <v>0</v>
      </c>
      <c r="D154" s="110">
        <v>9000</v>
      </c>
      <c r="E154" s="110">
        <v>0</v>
      </c>
      <c r="F154" s="110">
        <v>0</v>
      </c>
      <c r="G154" s="110">
        <v>0</v>
      </c>
    </row>
    <row r="155" spans="1:7" x14ac:dyDescent="0.25">
      <c r="A155" s="117" t="s">
        <v>86</v>
      </c>
      <c r="B155" s="117"/>
      <c r="C155" s="117">
        <v>0</v>
      </c>
      <c r="D155" s="117">
        <v>9000</v>
      </c>
      <c r="E155" s="117">
        <v>0</v>
      </c>
      <c r="F155" s="117">
        <v>0</v>
      </c>
      <c r="G155" s="117">
        <v>0</v>
      </c>
    </row>
    <row r="156" spans="1:7" x14ac:dyDescent="0.25">
      <c r="A156" s="117" t="s">
        <v>87</v>
      </c>
      <c r="B156" s="117"/>
      <c r="C156" s="117">
        <v>0</v>
      </c>
      <c r="D156" s="117">
        <v>9000</v>
      </c>
      <c r="E156" s="117">
        <v>0</v>
      </c>
      <c r="F156" s="117">
        <v>0</v>
      </c>
      <c r="G156" s="117">
        <v>0</v>
      </c>
    </row>
    <row r="157" spans="1:7" x14ac:dyDescent="0.25">
      <c r="A157" s="115" t="s">
        <v>129</v>
      </c>
      <c r="B157" s="115"/>
      <c r="C157" s="116">
        <v>0</v>
      </c>
      <c r="D157" s="116">
        <v>0</v>
      </c>
      <c r="E157" s="116">
        <v>231652</v>
      </c>
      <c r="F157" s="116">
        <v>76783</v>
      </c>
      <c r="G157" s="116">
        <v>14075</v>
      </c>
    </row>
    <row r="158" spans="1:7" x14ac:dyDescent="0.25">
      <c r="A158" s="109" t="s">
        <v>76</v>
      </c>
      <c r="B158" s="109"/>
      <c r="C158" s="110">
        <v>0</v>
      </c>
      <c r="D158" s="110">
        <v>0</v>
      </c>
      <c r="E158" s="110">
        <v>0</v>
      </c>
      <c r="F158" s="110">
        <v>0</v>
      </c>
      <c r="G158" s="110">
        <v>400</v>
      </c>
    </row>
    <row r="159" spans="1:7" x14ac:dyDescent="0.25">
      <c r="A159" s="117" t="s">
        <v>83</v>
      </c>
      <c r="B159" s="117"/>
      <c r="C159" s="117">
        <v>0</v>
      </c>
      <c r="D159" s="117">
        <v>0</v>
      </c>
      <c r="E159" s="117">
        <v>0</v>
      </c>
      <c r="F159" s="117">
        <v>0</v>
      </c>
      <c r="G159" s="117">
        <v>400</v>
      </c>
    </row>
    <row r="160" spans="1:7" x14ac:dyDescent="0.25">
      <c r="A160" s="117" t="s">
        <v>88</v>
      </c>
      <c r="B160" s="117"/>
      <c r="C160" s="117">
        <v>0</v>
      </c>
      <c r="D160" s="117">
        <v>0</v>
      </c>
      <c r="E160" s="117">
        <v>0</v>
      </c>
      <c r="F160" s="117">
        <v>0</v>
      </c>
      <c r="G160" s="117">
        <v>400</v>
      </c>
    </row>
    <row r="161" spans="1:7" x14ac:dyDescent="0.25">
      <c r="A161" s="109" t="s">
        <v>106</v>
      </c>
      <c r="B161" s="109"/>
      <c r="C161" s="110">
        <v>0</v>
      </c>
      <c r="D161" s="110">
        <v>0</v>
      </c>
      <c r="E161" s="110">
        <v>0</v>
      </c>
      <c r="F161" s="110">
        <v>0</v>
      </c>
      <c r="G161" s="110">
        <v>0</v>
      </c>
    </row>
    <row r="162" spans="1:7" x14ac:dyDescent="0.25">
      <c r="A162" s="109" t="s">
        <v>107</v>
      </c>
      <c r="B162" s="109"/>
      <c r="C162" s="110">
        <v>0</v>
      </c>
      <c r="D162" s="110">
        <v>0</v>
      </c>
      <c r="E162" s="110">
        <v>196904</v>
      </c>
      <c r="F162" s="110">
        <v>66219</v>
      </c>
      <c r="G162" s="110">
        <v>11840</v>
      </c>
    </row>
    <row r="163" spans="1:7" x14ac:dyDescent="0.25">
      <c r="A163" s="111" t="s">
        <v>108</v>
      </c>
      <c r="B163" s="111"/>
      <c r="C163" s="112">
        <v>0</v>
      </c>
      <c r="D163" s="112">
        <v>0</v>
      </c>
      <c r="E163" s="112">
        <v>196904</v>
      </c>
      <c r="F163" s="112">
        <v>66219</v>
      </c>
      <c r="G163" s="112">
        <v>11840</v>
      </c>
    </row>
    <row r="164" spans="1:7" x14ac:dyDescent="0.25">
      <c r="A164" s="117" t="s">
        <v>83</v>
      </c>
      <c r="B164" s="117"/>
      <c r="C164" s="117">
        <v>0</v>
      </c>
      <c r="D164" s="117">
        <v>0</v>
      </c>
      <c r="E164" s="117">
        <v>67559</v>
      </c>
      <c r="F164" s="117">
        <v>66219</v>
      </c>
      <c r="G164" s="117">
        <v>11840</v>
      </c>
    </row>
    <row r="165" spans="1:7" x14ac:dyDescent="0.25">
      <c r="A165" s="117" t="s">
        <v>88</v>
      </c>
      <c r="B165" s="117"/>
      <c r="C165" s="117">
        <v>0</v>
      </c>
      <c r="D165" s="117">
        <v>0</v>
      </c>
      <c r="E165" s="117">
        <v>32218</v>
      </c>
      <c r="F165" s="117">
        <v>39526</v>
      </c>
      <c r="G165" s="117">
        <v>6231</v>
      </c>
    </row>
    <row r="166" spans="1:7" x14ac:dyDescent="0.25">
      <c r="A166" s="117" t="s">
        <v>85</v>
      </c>
      <c r="B166" s="117"/>
      <c r="C166" s="117">
        <v>0</v>
      </c>
      <c r="D166" s="117">
        <v>0</v>
      </c>
      <c r="E166" s="117">
        <v>35341</v>
      </c>
      <c r="F166" s="117">
        <v>26693</v>
      </c>
      <c r="G166" s="117">
        <v>5609</v>
      </c>
    </row>
    <row r="167" spans="1:7" x14ac:dyDescent="0.25">
      <c r="A167" s="117" t="s">
        <v>86</v>
      </c>
      <c r="B167" s="117"/>
      <c r="C167" s="117">
        <v>0</v>
      </c>
      <c r="D167" s="117">
        <v>0</v>
      </c>
      <c r="E167" s="117">
        <v>129345</v>
      </c>
      <c r="F167" s="117">
        <v>0</v>
      </c>
      <c r="G167" s="117">
        <v>0</v>
      </c>
    </row>
    <row r="168" spans="1:7" x14ac:dyDescent="0.25">
      <c r="A168" s="117" t="s">
        <v>87</v>
      </c>
      <c r="B168" s="117"/>
      <c r="C168" s="117">
        <v>0</v>
      </c>
      <c r="D168" s="117">
        <v>0</v>
      </c>
      <c r="E168" s="117">
        <v>129345</v>
      </c>
      <c r="F168" s="117">
        <v>0</v>
      </c>
      <c r="G168" s="117">
        <v>0</v>
      </c>
    </row>
    <row r="169" spans="1:7" x14ac:dyDescent="0.25">
      <c r="A169" s="109" t="s">
        <v>79</v>
      </c>
      <c r="B169" s="109"/>
      <c r="C169" s="110">
        <v>0</v>
      </c>
      <c r="D169" s="110">
        <v>0</v>
      </c>
      <c r="E169" s="110"/>
      <c r="F169" s="110"/>
      <c r="G169" s="110"/>
    </row>
    <row r="170" spans="1:7" x14ac:dyDescent="0.25">
      <c r="A170" s="128" t="s">
        <v>151</v>
      </c>
      <c r="B170" s="128"/>
      <c r="C170" s="129">
        <v>0</v>
      </c>
      <c r="D170" s="129">
        <v>0</v>
      </c>
      <c r="E170" s="110">
        <v>34748</v>
      </c>
      <c r="F170" s="110">
        <v>10564</v>
      </c>
      <c r="G170" s="110">
        <v>1835</v>
      </c>
    </row>
    <row r="171" spans="1:7" x14ac:dyDescent="0.25">
      <c r="A171" s="111" t="s">
        <v>152</v>
      </c>
      <c r="B171" s="111"/>
      <c r="C171" s="112">
        <v>0</v>
      </c>
      <c r="D171" s="112">
        <v>0</v>
      </c>
      <c r="E171" s="130">
        <v>34748</v>
      </c>
      <c r="F171" s="130">
        <v>10564</v>
      </c>
      <c r="G171" s="130">
        <v>1835</v>
      </c>
    </row>
    <row r="172" spans="1:7" x14ac:dyDescent="0.25">
      <c r="A172" s="117" t="s">
        <v>83</v>
      </c>
      <c r="B172" s="117"/>
      <c r="C172" s="117">
        <v>0</v>
      </c>
      <c r="D172" s="117">
        <v>0</v>
      </c>
      <c r="E172" s="117">
        <v>11923</v>
      </c>
      <c r="F172" s="117">
        <v>10564</v>
      </c>
      <c r="G172" s="117">
        <v>1835</v>
      </c>
    </row>
    <row r="173" spans="1:7" x14ac:dyDescent="0.25">
      <c r="A173" s="117" t="s">
        <v>88</v>
      </c>
      <c r="B173" s="117"/>
      <c r="C173" s="117">
        <v>0</v>
      </c>
      <c r="D173" s="117">
        <v>0</v>
      </c>
      <c r="E173" s="117">
        <v>5686</v>
      </c>
      <c r="F173" s="117">
        <v>5854</v>
      </c>
      <c r="G173" s="117">
        <v>1062</v>
      </c>
    </row>
    <row r="174" spans="1:7" x14ac:dyDescent="0.25">
      <c r="A174" s="117" t="s">
        <v>85</v>
      </c>
      <c r="B174" s="117"/>
      <c r="C174" s="117">
        <v>0</v>
      </c>
      <c r="D174" s="117">
        <v>0</v>
      </c>
      <c r="E174" s="117">
        <v>6237</v>
      </c>
      <c r="F174" s="117">
        <v>4710</v>
      </c>
      <c r="G174" s="117">
        <v>773</v>
      </c>
    </row>
    <row r="175" spans="1:7" x14ac:dyDescent="0.25">
      <c r="A175" s="117" t="s">
        <v>86</v>
      </c>
      <c r="B175" s="117"/>
      <c r="C175" s="117">
        <v>0</v>
      </c>
      <c r="D175" s="117">
        <v>0</v>
      </c>
      <c r="E175" s="117">
        <v>22825</v>
      </c>
      <c r="F175" s="117">
        <v>0</v>
      </c>
      <c r="G175" s="117">
        <v>0</v>
      </c>
    </row>
    <row r="176" spans="1:7" x14ac:dyDescent="0.25">
      <c r="A176" s="117" t="s">
        <v>87</v>
      </c>
      <c r="B176" s="117"/>
      <c r="C176" s="117">
        <v>0</v>
      </c>
      <c r="D176" s="117">
        <v>0</v>
      </c>
      <c r="E176" s="117">
        <v>22825</v>
      </c>
      <c r="F176" s="117">
        <v>0</v>
      </c>
      <c r="G176" s="117">
        <v>0</v>
      </c>
    </row>
    <row r="177" spans="1:7" x14ac:dyDescent="0.25">
      <c r="A177" s="115" t="s">
        <v>130</v>
      </c>
      <c r="B177" s="115"/>
      <c r="C177" s="116">
        <v>0</v>
      </c>
      <c r="D177" s="116">
        <v>21314</v>
      </c>
      <c r="E177" s="116">
        <v>9696</v>
      </c>
      <c r="F177" s="116">
        <v>9696</v>
      </c>
      <c r="G177" s="116">
        <v>9696</v>
      </c>
    </row>
    <row r="178" spans="1:7" x14ac:dyDescent="0.25">
      <c r="A178" s="109" t="s">
        <v>103</v>
      </c>
      <c r="B178" s="109"/>
      <c r="C178" s="110">
        <v>0</v>
      </c>
      <c r="D178" s="110">
        <v>0</v>
      </c>
      <c r="E178" s="110">
        <v>0</v>
      </c>
      <c r="F178" s="110">
        <v>0</v>
      </c>
      <c r="G178" s="110">
        <v>0</v>
      </c>
    </row>
    <row r="179" spans="1:7" x14ac:dyDescent="0.25">
      <c r="A179" s="109" t="s">
        <v>104</v>
      </c>
      <c r="B179" s="109"/>
      <c r="C179" s="110">
        <v>0</v>
      </c>
      <c r="D179" s="110">
        <v>0</v>
      </c>
      <c r="E179" s="110">
        <v>9696</v>
      </c>
      <c r="F179" s="110">
        <v>9696</v>
      </c>
      <c r="G179" s="110">
        <v>9696</v>
      </c>
    </row>
    <row r="180" spans="1:7" x14ac:dyDescent="0.25">
      <c r="A180" s="111" t="s">
        <v>105</v>
      </c>
      <c r="B180" s="111"/>
      <c r="C180" s="112">
        <v>0</v>
      </c>
      <c r="D180" s="112">
        <v>0</v>
      </c>
      <c r="E180" s="112">
        <v>9696</v>
      </c>
      <c r="F180" s="112">
        <v>9696</v>
      </c>
      <c r="G180" s="112">
        <v>9696</v>
      </c>
    </row>
    <row r="181" spans="1:7" x14ac:dyDescent="0.25">
      <c r="A181" s="117" t="s">
        <v>83</v>
      </c>
      <c r="B181" s="117"/>
      <c r="C181" s="117">
        <v>0</v>
      </c>
      <c r="D181" s="117">
        <v>0</v>
      </c>
      <c r="E181" s="117">
        <v>9696</v>
      </c>
      <c r="F181" s="117">
        <v>9696</v>
      </c>
      <c r="G181" s="117">
        <v>9696</v>
      </c>
    </row>
    <row r="182" spans="1:7" x14ac:dyDescent="0.25">
      <c r="A182" s="117" t="s">
        <v>85</v>
      </c>
      <c r="B182" s="117"/>
      <c r="C182" s="117">
        <v>0</v>
      </c>
      <c r="D182" s="117">
        <v>0</v>
      </c>
      <c r="E182" s="117">
        <v>9696</v>
      </c>
      <c r="F182" s="117">
        <v>9696</v>
      </c>
      <c r="G182" s="117">
        <v>9696</v>
      </c>
    </row>
    <row r="183" spans="1:7" x14ac:dyDescent="0.25">
      <c r="A183" s="109" t="s">
        <v>77</v>
      </c>
      <c r="B183" s="109"/>
      <c r="C183" s="110">
        <v>0</v>
      </c>
      <c r="D183" s="110">
        <v>10727</v>
      </c>
      <c r="E183" s="110">
        <v>0</v>
      </c>
      <c r="F183" s="110">
        <v>0</v>
      </c>
      <c r="G183" s="110">
        <v>0</v>
      </c>
    </row>
    <row r="184" spans="1:7" x14ac:dyDescent="0.25">
      <c r="A184" s="109" t="s">
        <v>110</v>
      </c>
      <c r="B184" s="109"/>
      <c r="C184" s="110">
        <v>0</v>
      </c>
      <c r="D184" s="110">
        <v>0</v>
      </c>
      <c r="E184" s="110">
        <v>0</v>
      </c>
      <c r="F184" s="110">
        <v>0</v>
      </c>
      <c r="G184" s="110">
        <v>0</v>
      </c>
    </row>
    <row r="185" spans="1:7" x14ac:dyDescent="0.25">
      <c r="A185" s="117" t="s">
        <v>83</v>
      </c>
      <c r="B185" s="117"/>
      <c r="C185" s="117">
        <v>0</v>
      </c>
      <c r="D185" s="117">
        <v>10727</v>
      </c>
      <c r="E185" s="117">
        <v>0</v>
      </c>
      <c r="F185" s="117">
        <v>0</v>
      </c>
      <c r="G185" s="117">
        <v>0</v>
      </c>
    </row>
    <row r="186" spans="1:7" x14ac:dyDescent="0.25">
      <c r="A186" s="117" t="s">
        <v>85</v>
      </c>
      <c r="B186" s="117"/>
      <c r="C186" s="117">
        <v>0</v>
      </c>
      <c r="D186" s="117">
        <v>10727</v>
      </c>
      <c r="E186" s="117">
        <v>0</v>
      </c>
      <c r="F186" s="117">
        <v>0</v>
      </c>
      <c r="G186" s="117">
        <v>0</v>
      </c>
    </row>
    <row r="187" spans="1:7" x14ac:dyDescent="0.25">
      <c r="A187" s="109" t="s">
        <v>113</v>
      </c>
      <c r="B187" s="109"/>
      <c r="C187" s="110">
        <v>0</v>
      </c>
      <c r="D187" s="110">
        <v>10587</v>
      </c>
      <c r="E187" s="110">
        <v>0</v>
      </c>
      <c r="F187" s="110">
        <v>0</v>
      </c>
      <c r="G187" s="110">
        <v>0</v>
      </c>
    </row>
    <row r="188" spans="1:7" x14ac:dyDescent="0.25">
      <c r="A188" s="117" t="s">
        <v>83</v>
      </c>
      <c r="B188" s="117"/>
      <c r="C188" s="117">
        <v>0</v>
      </c>
      <c r="D188" s="117">
        <v>10587</v>
      </c>
      <c r="E188" s="117">
        <v>0</v>
      </c>
      <c r="F188" s="117">
        <v>0</v>
      </c>
      <c r="G188" s="117">
        <v>0</v>
      </c>
    </row>
    <row r="189" spans="1:7" x14ac:dyDescent="0.25">
      <c r="A189" s="117" t="s">
        <v>85</v>
      </c>
      <c r="B189" s="117"/>
      <c r="C189" s="117">
        <v>0</v>
      </c>
      <c r="D189" s="117">
        <v>10587</v>
      </c>
      <c r="E189" s="117">
        <v>0</v>
      </c>
      <c r="F189" s="117">
        <v>0</v>
      </c>
      <c r="G189" s="117">
        <v>0</v>
      </c>
    </row>
    <row r="190" spans="1:7" x14ac:dyDescent="0.25">
      <c r="A190" s="115" t="s">
        <v>131</v>
      </c>
      <c r="B190" s="115"/>
      <c r="C190" s="116">
        <v>0</v>
      </c>
      <c r="D190" s="116">
        <v>9984</v>
      </c>
      <c r="E190" s="116">
        <v>0</v>
      </c>
      <c r="F190" s="116">
        <v>0</v>
      </c>
      <c r="G190" s="116">
        <v>0</v>
      </c>
    </row>
    <row r="191" spans="1:7" x14ac:dyDescent="0.25">
      <c r="A191" s="109" t="s">
        <v>76</v>
      </c>
      <c r="B191" s="109"/>
      <c r="C191" s="110">
        <v>0</v>
      </c>
      <c r="D191" s="110">
        <v>1997</v>
      </c>
      <c r="E191" s="110">
        <v>0</v>
      </c>
      <c r="F191" s="110">
        <v>0</v>
      </c>
      <c r="G191" s="110">
        <v>0</v>
      </c>
    </row>
    <row r="192" spans="1:7" x14ac:dyDescent="0.25">
      <c r="A192" s="117" t="s">
        <v>83</v>
      </c>
      <c r="B192" s="117"/>
      <c r="C192" s="117">
        <v>0</v>
      </c>
      <c r="D192" s="117">
        <v>1997</v>
      </c>
      <c r="E192" s="117">
        <v>0</v>
      </c>
      <c r="F192" s="117">
        <v>0</v>
      </c>
      <c r="G192" s="117">
        <v>0</v>
      </c>
    </row>
    <row r="193" spans="1:7" x14ac:dyDescent="0.25">
      <c r="A193" s="117" t="s">
        <v>88</v>
      </c>
      <c r="B193" s="117"/>
      <c r="C193" s="117">
        <v>0</v>
      </c>
      <c r="D193" s="117">
        <v>1997</v>
      </c>
      <c r="E193" s="117">
        <v>0</v>
      </c>
      <c r="F193" s="117">
        <v>0</v>
      </c>
      <c r="G193" s="117">
        <v>0</v>
      </c>
    </row>
    <row r="194" spans="1:7" x14ac:dyDescent="0.25">
      <c r="A194" s="109" t="s">
        <v>77</v>
      </c>
      <c r="B194" s="109"/>
      <c r="C194" s="110">
        <v>0</v>
      </c>
      <c r="D194" s="110">
        <v>7987</v>
      </c>
      <c r="E194" s="110">
        <v>0</v>
      </c>
      <c r="F194" s="110">
        <v>0</v>
      </c>
      <c r="G194" s="110">
        <v>0</v>
      </c>
    </row>
    <row r="195" spans="1:7" x14ac:dyDescent="0.25">
      <c r="A195" s="109" t="s">
        <v>110</v>
      </c>
      <c r="B195" s="109"/>
      <c r="C195" s="110">
        <v>0</v>
      </c>
      <c r="D195" s="110">
        <v>0</v>
      </c>
      <c r="E195" s="110">
        <v>0</v>
      </c>
      <c r="F195" s="110">
        <v>0</v>
      </c>
      <c r="G195" s="110">
        <v>0</v>
      </c>
    </row>
    <row r="196" spans="1:7" x14ac:dyDescent="0.25">
      <c r="A196" s="117" t="s">
        <v>83</v>
      </c>
      <c r="B196" s="117"/>
      <c r="C196" s="117">
        <v>0</v>
      </c>
      <c r="D196" s="117">
        <v>6987</v>
      </c>
      <c r="E196" s="117">
        <v>0</v>
      </c>
      <c r="F196" s="117">
        <v>0</v>
      </c>
      <c r="G196" s="117">
        <v>0</v>
      </c>
    </row>
    <row r="197" spans="1:7" x14ac:dyDescent="0.25">
      <c r="A197" s="117" t="s">
        <v>85</v>
      </c>
      <c r="B197" s="117"/>
      <c r="C197" s="117">
        <v>0</v>
      </c>
      <c r="D197" s="117">
        <v>6987</v>
      </c>
      <c r="E197" s="117">
        <v>0</v>
      </c>
      <c r="F197" s="117">
        <v>0</v>
      </c>
      <c r="G197" s="117">
        <v>0</v>
      </c>
    </row>
    <row r="198" spans="1:7" x14ac:dyDescent="0.25">
      <c r="A198" s="117" t="s">
        <v>86</v>
      </c>
      <c r="B198" s="117"/>
      <c r="C198" s="117">
        <v>0</v>
      </c>
      <c r="D198" s="117">
        <v>1000</v>
      </c>
      <c r="E198" s="117">
        <v>0</v>
      </c>
      <c r="F198" s="117">
        <v>0</v>
      </c>
      <c r="G198" s="117">
        <v>0</v>
      </c>
    </row>
    <row r="199" spans="1:7" x14ac:dyDescent="0.25">
      <c r="A199" s="117" t="s">
        <v>87</v>
      </c>
      <c r="B199" s="117"/>
      <c r="C199" s="117">
        <v>0</v>
      </c>
      <c r="D199" s="117">
        <v>1000</v>
      </c>
      <c r="E199" s="117">
        <v>0</v>
      </c>
      <c r="F199" s="117">
        <v>0</v>
      </c>
      <c r="G199" s="117">
        <v>0</v>
      </c>
    </row>
    <row r="200" spans="1:7" x14ac:dyDescent="0.25">
      <c r="A200" s="115" t="s">
        <v>132</v>
      </c>
      <c r="B200" s="115"/>
      <c r="C200" s="116">
        <v>0</v>
      </c>
      <c r="D200" s="116">
        <v>15500</v>
      </c>
      <c r="E200" s="116">
        <v>0</v>
      </c>
      <c r="F200" s="116">
        <v>0</v>
      </c>
      <c r="G200" s="116">
        <v>0</v>
      </c>
    </row>
    <row r="201" spans="1:7" x14ac:dyDescent="0.25">
      <c r="A201" s="109" t="s">
        <v>76</v>
      </c>
      <c r="B201" s="109"/>
      <c r="C201" s="110">
        <v>0</v>
      </c>
      <c r="D201" s="110">
        <v>3100</v>
      </c>
      <c r="E201" s="110">
        <v>0</v>
      </c>
      <c r="F201" s="110">
        <v>0</v>
      </c>
      <c r="G201" s="110">
        <v>0</v>
      </c>
    </row>
    <row r="202" spans="1:7" x14ac:dyDescent="0.25">
      <c r="A202" s="117" t="s">
        <v>83</v>
      </c>
      <c r="B202" s="117"/>
      <c r="C202" s="117">
        <v>0</v>
      </c>
      <c r="D202" s="117">
        <v>2778</v>
      </c>
      <c r="E202" s="117">
        <v>0</v>
      </c>
      <c r="F202" s="117">
        <v>0</v>
      </c>
      <c r="G202" s="117">
        <v>0</v>
      </c>
    </row>
    <row r="203" spans="1:7" x14ac:dyDescent="0.25">
      <c r="A203" s="117" t="s">
        <v>88</v>
      </c>
      <c r="B203" s="117"/>
      <c r="C203" s="117">
        <v>0</v>
      </c>
      <c r="D203" s="117">
        <v>2778</v>
      </c>
      <c r="E203" s="117">
        <v>0</v>
      </c>
      <c r="F203" s="117">
        <v>0</v>
      </c>
      <c r="G203" s="117">
        <v>0</v>
      </c>
    </row>
    <row r="204" spans="1:7" x14ac:dyDescent="0.25">
      <c r="A204" s="117" t="s">
        <v>85</v>
      </c>
      <c r="B204" s="117"/>
      <c r="C204" s="117">
        <v>0</v>
      </c>
      <c r="D204" s="117">
        <v>322</v>
      </c>
      <c r="E204" s="117">
        <v>0</v>
      </c>
      <c r="F204" s="117">
        <v>0</v>
      </c>
      <c r="G204" s="117">
        <v>0</v>
      </c>
    </row>
    <row r="205" spans="1:7" x14ac:dyDescent="0.25">
      <c r="A205" s="109" t="s">
        <v>77</v>
      </c>
      <c r="B205" s="109"/>
      <c r="C205" s="110">
        <v>0</v>
      </c>
      <c r="D205" s="110">
        <v>12400</v>
      </c>
      <c r="E205" s="110">
        <v>0</v>
      </c>
      <c r="F205" s="110">
        <v>0</v>
      </c>
      <c r="G205" s="110">
        <v>0</v>
      </c>
    </row>
    <row r="206" spans="1:7" x14ac:dyDescent="0.25">
      <c r="A206" s="109" t="s">
        <v>110</v>
      </c>
      <c r="B206" s="109"/>
      <c r="C206" s="110">
        <v>0</v>
      </c>
      <c r="D206" s="110">
        <v>0</v>
      </c>
      <c r="E206" s="110">
        <v>0</v>
      </c>
      <c r="F206" s="110">
        <v>0</v>
      </c>
      <c r="G206" s="110">
        <v>0</v>
      </c>
    </row>
    <row r="207" spans="1:7" x14ac:dyDescent="0.25">
      <c r="A207" s="117" t="s">
        <v>83</v>
      </c>
      <c r="B207" s="117"/>
      <c r="C207" s="117">
        <v>0</v>
      </c>
      <c r="D207" s="117">
        <v>7400</v>
      </c>
      <c r="E207" s="117">
        <v>0</v>
      </c>
      <c r="F207" s="117">
        <v>0</v>
      </c>
      <c r="G207" s="117">
        <v>0</v>
      </c>
    </row>
    <row r="208" spans="1:7" x14ac:dyDescent="0.25">
      <c r="A208" s="117" t="s">
        <v>85</v>
      </c>
      <c r="B208" s="117"/>
      <c r="C208" s="117">
        <v>0</v>
      </c>
      <c r="D208" s="117">
        <v>7400</v>
      </c>
      <c r="E208" s="117">
        <v>0</v>
      </c>
      <c r="F208" s="117">
        <v>0</v>
      </c>
      <c r="G208" s="117">
        <v>0</v>
      </c>
    </row>
    <row r="209" spans="1:7" x14ac:dyDescent="0.25">
      <c r="A209" s="117" t="s">
        <v>86</v>
      </c>
      <c r="B209" s="117"/>
      <c r="C209" s="117">
        <v>0</v>
      </c>
      <c r="D209" s="117">
        <v>5000</v>
      </c>
      <c r="E209" s="117">
        <v>0</v>
      </c>
      <c r="F209" s="117">
        <v>0</v>
      </c>
      <c r="G209" s="117">
        <v>0</v>
      </c>
    </row>
    <row r="210" spans="1:7" x14ac:dyDescent="0.25">
      <c r="A210" s="117" t="s">
        <v>87</v>
      </c>
      <c r="B210" s="117"/>
      <c r="C210" s="117">
        <v>0</v>
      </c>
      <c r="D210" s="117">
        <v>5000</v>
      </c>
      <c r="E210" s="117">
        <v>0</v>
      </c>
      <c r="F210" s="117">
        <v>0</v>
      </c>
      <c r="G210" s="117">
        <v>0</v>
      </c>
    </row>
  </sheetData>
  <mergeCells count="1">
    <mergeCell ref="A2:G2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 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' Račun prihoda i rashoda'!_Hlk185425939</vt:lpstr>
      <vt:lpstr>' Račun prihoda i rashoda'!_Hlk217395259</vt:lpstr>
      <vt:lpstr>' Račun prihoda i rashoda'!_Hlk217395602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2026-02-12T13:24:56Z</dcterms:modified>
</cp:coreProperties>
</file>